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-60" yWindow="-75" windowWidth="19320" windowHeight="15285" tabRatio="789" firstSheet="1" activeTab="6"/>
  </bookViews>
  <sheets>
    <sheet name="Total Emissions by Sector" sheetId="4" r:id="rId1"/>
    <sheet name="Total Annual Emissions" sheetId="2" r:id="rId2"/>
    <sheet name="Heating &amp; Electric Emissions" sheetId="5" r:id="rId3"/>
    <sheet name="Electric kWh" sheetId="6" r:id="rId4"/>
    <sheet name="Natural Gas MCF" sheetId="28" r:id="rId5"/>
    <sheet name="Fuel Oil Emissions" sheetId="7" r:id="rId6"/>
    <sheet name="Total, Electric &amp; Heating" sheetId="9" r:id="rId7"/>
    <sheet name="Heating Emissions by Source" sheetId="10" r:id="rId8"/>
    <sheet name="Annual Heating Degree Days" sheetId="34" r:id="rId9"/>
    <sheet name="Transportation by Source" sheetId="12" r:id="rId10"/>
    <sheet name="Gasoline Purchases" sheetId="17" r:id="rId11"/>
    <sheet name="AirTravel Miles" sheetId="29" r:id="rId12"/>
    <sheet name="Recycling Weights" sheetId="20" r:id="rId13"/>
    <sheet name="Annual Emmisions by Sector" sheetId="31" r:id="rId14"/>
  </sheets>
  <externalReferences>
    <externalReference r:id="rId15"/>
  </externalReferences>
  <definedNames>
    <definedName name="gwpCH4">[1]EF_GWP!$C$8</definedName>
    <definedName name="gwpN2O">[1]EF_GWP!$C$9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75" i="10"/>
  <c r="F24" l="1"/>
  <c r="G24" s="1"/>
  <c r="E24"/>
  <c r="D24"/>
  <c r="C24"/>
  <c r="B24"/>
  <c r="J75"/>
  <c r="K75" s="1"/>
  <c r="G75"/>
  <c r="D75"/>
  <c r="D58" l="1"/>
  <c r="G58"/>
  <c r="J58"/>
  <c r="K58" s="1"/>
  <c r="E7" s="1"/>
  <c r="G7" s="1"/>
  <c r="O58"/>
  <c r="F7" s="1"/>
  <c r="D59"/>
  <c r="G59"/>
  <c r="J59"/>
  <c r="K59"/>
  <c r="E8" s="1"/>
  <c r="O59"/>
  <c r="F8" s="1"/>
  <c r="D60"/>
  <c r="G60"/>
  <c r="J60"/>
  <c r="K60"/>
  <c r="E9" s="1"/>
  <c r="O60"/>
  <c r="F9" s="1"/>
  <c r="D61"/>
  <c r="G61"/>
  <c r="J61"/>
  <c r="K61"/>
  <c r="E10" s="1"/>
  <c r="G10" s="1"/>
  <c r="O61"/>
  <c r="F10" s="1"/>
  <c r="D62"/>
  <c r="G62"/>
  <c r="J62"/>
  <c r="K62"/>
  <c r="E11" s="1"/>
  <c r="O62"/>
  <c r="F11" s="1"/>
  <c r="D63"/>
  <c r="G63"/>
  <c r="J63"/>
  <c r="K63"/>
  <c r="E12" s="1"/>
  <c r="G12" s="1"/>
  <c r="O63"/>
  <c r="F12" s="1"/>
  <c r="D64"/>
  <c r="G64"/>
  <c r="J64"/>
  <c r="K64"/>
  <c r="E13" s="1"/>
  <c r="O64"/>
  <c r="F13" s="1"/>
  <c r="D65"/>
  <c r="G65"/>
  <c r="J65"/>
  <c r="K65"/>
  <c r="E14" s="1"/>
  <c r="G14" s="1"/>
  <c r="O65"/>
  <c r="F14" s="1"/>
  <c r="D66"/>
  <c r="G66"/>
  <c r="J66"/>
  <c r="K66"/>
  <c r="E15" s="1"/>
  <c r="O66"/>
  <c r="F15" s="1"/>
  <c r="D67"/>
  <c r="G67"/>
  <c r="J67"/>
  <c r="K67"/>
  <c r="E16" s="1"/>
  <c r="G16" s="1"/>
  <c r="O67"/>
  <c r="F16" s="1"/>
  <c r="D68"/>
  <c r="G68"/>
  <c r="J68"/>
  <c r="K68"/>
  <c r="E17" s="1"/>
  <c r="O68"/>
  <c r="F17" s="1"/>
  <c r="D69"/>
  <c r="G69"/>
  <c r="J69"/>
  <c r="K69"/>
  <c r="E18" s="1"/>
  <c r="G18" s="1"/>
  <c r="O69"/>
  <c r="F18" s="1"/>
  <c r="D70"/>
  <c r="G70"/>
  <c r="J70"/>
  <c r="K70"/>
  <c r="E19" s="1"/>
  <c r="O70"/>
  <c r="F19" s="1"/>
  <c r="D71"/>
  <c r="G71"/>
  <c r="J71"/>
  <c r="K71"/>
  <c r="E20" s="1"/>
  <c r="G20" s="1"/>
  <c r="O71"/>
  <c r="F20" s="1"/>
  <c r="D72"/>
  <c r="G72"/>
  <c r="J72"/>
  <c r="K72"/>
  <c r="E21" s="1"/>
  <c r="O72"/>
  <c r="F21" s="1"/>
  <c r="D73"/>
  <c r="G73"/>
  <c r="J73"/>
  <c r="K73"/>
  <c r="E22" s="1"/>
  <c r="G22" s="1"/>
  <c r="O73"/>
  <c r="F22" s="1"/>
  <c r="D74"/>
  <c r="G74"/>
  <c r="J74"/>
  <c r="K74"/>
  <c r="E23" s="1"/>
  <c r="O74"/>
  <c r="F23" s="1"/>
  <c r="D57"/>
  <c r="G57"/>
  <c r="C6" s="1"/>
  <c r="J57"/>
  <c r="K57"/>
  <c r="E6" s="1"/>
  <c r="G6" s="1"/>
  <c r="O57"/>
  <c r="F6" s="1"/>
  <c r="B23"/>
  <c r="C23"/>
  <c r="D23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D6"/>
  <c r="B6"/>
  <c r="B10" i="12"/>
  <c r="G23" i="10" l="1"/>
  <c r="G21"/>
  <c r="G19"/>
  <c r="G17"/>
  <c r="G15"/>
  <c r="G13"/>
  <c r="G11"/>
  <c r="G9"/>
  <c r="G8"/>
</calcChain>
</file>

<file path=xl/sharedStrings.xml><?xml version="1.0" encoding="utf-8"?>
<sst xmlns="http://schemas.openxmlformats.org/spreadsheetml/2006/main" count="340" uniqueCount="126">
  <si>
    <t>Solid Waste</t>
    <phoneticPr fontId="2" type="noConversion"/>
  </si>
  <si>
    <t>Land Offsets (Ordway)</t>
    <phoneticPr fontId="2" type="noConversion"/>
  </si>
  <si>
    <t>Emissions by Scope</t>
    <phoneticPr fontId="2" type="noConversion"/>
  </si>
  <si>
    <t>Total MMBTU</t>
    <phoneticPr fontId="2" type="noConversion"/>
  </si>
  <si>
    <t>MT eCO2/MMBTU Natural Gas</t>
    <phoneticPr fontId="2" type="noConversion"/>
  </si>
  <si>
    <t>MT eCO2 if all heat was from Natural Gas</t>
    <phoneticPr fontId="2" type="noConversion"/>
  </si>
  <si>
    <t>MT eCO2/gallon</t>
    <phoneticPr fontId="2" type="noConversion"/>
  </si>
  <si>
    <t>Residual Oil (#5-6) MT eCO2</t>
    <phoneticPr fontId="2" type="noConversion"/>
  </si>
  <si>
    <t>#2 Fuel Oil</t>
  </si>
  <si>
    <t>Natural Gas</t>
  </si>
  <si>
    <t>Electric MT</t>
  </si>
  <si>
    <t>Total MT</t>
  </si>
  <si>
    <t>*all values in eCO2 MT</t>
  </si>
  <si>
    <t>Purchased Electricity</t>
  </si>
  <si>
    <t>Solid Waste</t>
  </si>
  <si>
    <t>Total Heating MT eCO2</t>
    <phoneticPr fontId="2" type="noConversion"/>
  </si>
  <si>
    <t>Est. Emissions if only Natural Gas used for Heating</t>
    <phoneticPr fontId="2" type="noConversion"/>
  </si>
  <si>
    <t>Total Actual Heating Emissions</t>
    <phoneticPr fontId="2" type="noConversion"/>
  </si>
  <si>
    <t>** calculations below</t>
    <phoneticPr fontId="2" type="noConversion"/>
  </si>
  <si>
    <t>Emissions that would have been averted by using Natural Gas</t>
    <phoneticPr fontId="2" type="noConversion"/>
  </si>
  <si>
    <t>* eCO2(MT) per fuel type</t>
    <phoneticPr fontId="2" type="noConversion"/>
  </si>
  <si>
    <t>1998/99</t>
    <phoneticPr fontId="2" type="noConversion"/>
  </si>
  <si>
    <t>1999/00</t>
    <phoneticPr fontId="2" type="noConversion"/>
  </si>
  <si>
    <t>2001/02</t>
    <phoneticPr fontId="2" type="noConversion"/>
  </si>
  <si>
    <t>2002/03</t>
    <phoneticPr fontId="2" type="noConversion"/>
  </si>
  <si>
    <t>2003/04</t>
    <phoneticPr fontId="2" type="noConversion"/>
  </si>
  <si>
    <t>2004/05</t>
    <phoneticPr fontId="2" type="noConversion"/>
  </si>
  <si>
    <t>2005/06</t>
    <phoneticPr fontId="2" type="noConversion"/>
  </si>
  <si>
    <t>2006/07</t>
    <phoneticPr fontId="2" type="noConversion"/>
  </si>
  <si>
    <t>2007/08</t>
    <phoneticPr fontId="2" type="noConversion"/>
  </si>
  <si>
    <t>2000/01</t>
    <phoneticPr fontId="2" type="noConversion"/>
  </si>
  <si>
    <t>1991/92</t>
    <phoneticPr fontId="2" type="noConversion"/>
  </si>
  <si>
    <t>2007/08*</t>
    <phoneticPr fontId="2" type="noConversion"/>
  </si>
  <si>
    <t>1990/91</t>
    <phoneticPr fontId="2" type="noConversion"/>
  </si>
  <si>
    <t>1990/91-2007/08 Total Annual Emissions</t>
    <phoneticPr fontId="2" type="noConversion"/>
  </si>
  <si>
    <t>Paper</t>
  </si>
  <si>
    <t>Cardboard</t>
  </si>
  <si>
    <t>Fuel Oil #2</t>
  </si>
  <si>
    <t>Fuel Oil #6</t>
  </si>
  <si>
    <t>Heating MT</t>
  </si>
  <si>
    <t>Electricity (kWh)</t>
  </si>
  <si>
    <t>Natural Gas (MCF)</t>
  </si>
  <si>
    <t>Gasoline Purchases (Gallons)</t>
  </si>
  <si>
    <t>Airline Miles</t>
  </si>
  <si>
    <t>1992/93</t>
    <phoneticPr fontId="2" type="noConversion"/>
  </si>
  <si>
    <t>1993/94</t>
    <phoneticPr fontId="2" type="noConversion"/>
  </si>
  <si>
    <t>1994/95</t>
    <phoneticPr fontId="2" type="noConversion"/>
  </si>
  <si>
    <t>1990/91</t>
    <phoneticPr fontId="2" type="noConversion"/>
  </si>
  <si>
    <t>1995/96</t>
    <phoneticPr fontId="2" type="noConversion"/>
  </si>
  <si>
    <t>1996/97</t>
    <phoneticPr fontId="2" type="noConversion"/>
  </si>
  <si>
    <t>1997/98</t>
    <phoneticPr fontId="2" type="noConversion"/>
  </si>
  <si>
    <t>Campus Heat</t>
    <phoneticPr fontId="7" type="noConversion"/>
  </si>
  <si>
    <t>Direct Transportation</t>
  </si>
  <si>
    <t>Agriculture</t>
  </si>
  <si>
    <t>Faculty / Staff Commuting</t>
  </si>
  <si>
    <t>Student Commuting</t>
  </si>
  <si>
    <t>Directly Financed Air Travel</t>
  </si>
  <si>
    <t>Study Abroad Air Travel</t>
  </si>
  <si>
    <t>Wastewater</t>
  </si>
  <si>
    <t>Scope 2 T&amp;D Losses</t>
  </si>
  <si>
    <t>Scope 1</t>
  </si>
  <si>
    <t>Scope 2</t>
  </si>
  <si>
    <t>Scope 3</t>
  </si>
  <si>
    <t>All Scopes</t>
  </si>
  <si>
    <t>All Offsets</t>
  </si>
  <si>
    <t>MT eCO2</t>
  </si>
  <si>
    <t>Sector</t>
    <phoneticPr fontId="2" type="noConversion"/>
  </si>
  <si>
    <t>MT eCO2</t>
    <phoneticPr fontId="2" type="noConversion"/>
  </si>
  <si>
    <t>Residual Oil (#5-6) (gallons)</t>
    <phoneticPr fontId="2" type="noConversion"/>
  </si>
  <si>
    <t>Distillate Oil (#1-4) (gallons)</t>
    <phoneticPr fontId="2" type="noConversion"/>
  </si>
  <si>
    <t>Distillate Oil (#1-4) MT eCO2</t>
    <phoneticPr fontId="2" type="noConversion"/>
  </si>
  <si>
    <t>Actual Natural Gas MMBTU</t>
    <phoneticPr fontId="2" type="noConversion"/>
  </si>
  <si>
    <t>Actual Natural Gas MT eCO2</t>
    <phoneticPr fontId="2" type="noConversion"/>
  </si>
  <si>
    <t>Year</t>
  </si>
  <si>
    <t>eCO2 MT</t>
  </si>
  <si>
    <t>Electricity</t>
  </si>
  <si>
    <t>Heating</t>
  </si>
  <si>
    <t>#6 Fuel Oil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</si>
  <si>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</si>
  <si>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</si>
  <si>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</si>
  <si>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</si>
  <si>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</si>
  <si>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</si>
  <si>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</si>
  <si>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</si>
  <si>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</si>
  <si>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</si>
  <si>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</si>
  <si>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</si>
  <si>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</si>
  <si>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</si>
  <si>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</si>
  <si>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</si>
  <si>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</si>
  <si>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</si>
  <si>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Year</t>
    <phoneticPr fontId="7" type="noConversion"/>
  </si>
  <si>
    <t>Heating Degree Days</t>
    <phoneticPr fontId="7" type="noConversion"/>
  </si>
  <si>
    <t>1190/91 - 1007/08 Annual Heating Degree Days</t>
    <phoneticPr fontId="7" type="noConversion"/>
  </si>
  <si>
    <t>** The fact that the combined Study Abroad and Airline Miles appear to equal the historical miles is a fluke of coincidence.  It appears that the historical miles were heavily over-estimated.  Study Abroad miles are not included at all before 2008.  See the 2009 Geography Senior Seminar Project by Mark Stonehill, Kimberly Delanghe and Laura Cullenward.</t>
    <phoneticPr fontId="2" type="noConversion"/>
  </si>
  <si>
    <t>* In 2008 the Airline Data was analyzed more carefully and split out into Study Abroad and Student/Faculty/Staff miles</t>
    <phoneticPr fontId="2" type="noConversion"/>
  </si>
  <si>
    <t>Mixed Papers</t>
  </si>
  <si>
    <t>Bottles and Cans</t>
  </si>
  <si>
    <t xml:space="preserve">Paper Purchasing </t>
  </si>
  <si>
    <t>Heating</t>
    <phoneticPr fontId="7" type="noConversion"/>
  </si>
  <si>
    <t>Offsets (Ordway)</t>
    <phoneticPr fontId="7" type="noConversion"/>
  </si>
  <si>
    <t>Total Transportation Emissions</t>
    <phoneticPr fontId="2" type="noConversion"/>
  </si>
  <si>
    <t>MT eCO2</t>
    <phoneticPr fontId="2" type="noConversion"/>
  </si>
  <si>
    <t>1991/92 - 2007/09 Annual Gasoline Purchases</t>
    <phoneticPr fontId="2" type="noConversion"/>
  </si>
  <si>
    <t>Study Abroad Miles</t>
    <phoneticPr fontId="2" type="noConversion"/>
  </si>
  <si>
    <t>2008/09</t>
  </si>
  <si>
    <t>1990/91-2008/09 Annual Emissions by Sector</t>
  </si>
  <si>
    <t>Net Emissions</t>
  </si>
  <si>
    <t>2008-09 Total Emissions by Sector</t>
  </si>
  <si>
    <t>1990/91 - 2008/09 Heating &amp; Electric Emissions</t>
  </si>
  <si>
    <t>1999/00 - 2008/09 Electric Usage</t>
  </si>
  <si>
    <t>1990-2009 Natural Gas MCF</t>
  </si>
  <si>
    <t>1990-2009 total, electric and heating</t>
  </si>
  <si>
    <t>1990-2009 Fuel Oil #2,6</t>
  </si>
  <si>
    <t>1990-2009 Heating Emissions by Source</t>
  </si>
  <si>
    <t>2008/09 Transportation Emissions by Sector</t>
  </si>
  <si>
    <t>1990/91 - 2008/09 Airline Miles</t>
  </si>
  <si>
    <t>1990/91 - 2007/08 Recycling Weights</t>
  </si>
  <si>
    <t>2008-2009</t>
  </si>
  <si>
    <t>Landscaping</t>
  </si>
  <si>
    <t>* Data collection methods improved significantly in 2007-08, so this change is mostly due to refined data, not actions taken by the school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</si>
</sst>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#,##0.0"/>
    <numFmt numFmtId="165" formatCode="#,##0.000000000"/>
  </numFmts>
  <fonts count="10">
    <font>
      <sz val="10"/>
      <name val="Arial"/>
    </font>
    <font>
      <sz val="10"/>
      <name val="Verdana"/>
    </font>
    <font>
      <sz val="8"/>
      <name val="Arial"/>
    </font>
    <font>
      <b/>
      <sz val="10"/>
      <name val="Arial"/>
      <family val="2"/>
    </font>
    <font>
      <sz val="9"/>
      <name val="Geneva"/>
    </font>
    <font>
      <sz val="8"/>
      <name val="Times New Roman"/>
      <family val="1"/>
    </font>
    <font>
      <b/>
      <i/>
      <sz val="10"/>
      <name val="Arial"/>
    </font>
    <font>
      <sz val="8"/>
      <name val="Verdana"/>
    </font>
    <font>
      <sz val="10"/>
      <name val="Times New Roman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41" fontId="5" fillId="0" borderId="1" xfId="2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center"/>
    </xf>
    <xf numFmtId="41" fontId="5" fillId="0" borderId="5" xfId="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3" fontId="0" fillId="0" borderId="0" xfId="0" applyNumberFormat="1"/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5" fillId="3" borderId="0" xfId="0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/>
    <xf numFmtId="165" fontId="0" fillId="0" borderId="0" xfId="0" applyNumberFormat="1"/>
    <xf numFmtId="0" fontId="5" fillId="3" borderId="8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Protection="1">
      <protection locked="0"/>
    </xf>
    <xf numFmtId="3" fontId="0" fillId="2" borderId="0" xfId="0" applyNumberFormat="1" applyFill="1"/>
    <xf numFmtId="3" fontId="0" fillId="2" borderId="0" xfId="0" applyNumberForma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0" xfId="0" applyFont="1"/>
    <xf numFmtId="0" fontId="0" fillId="4" borderId="9" xfId="0" applyFill="1" applyBorder="1"/>
    <xf numFmtId="0" fontId="0" fillId="4" borderId="10" xfId="0" applyFill="1" applyBorder="1"/>
    <xf numFmtId="0" fontId="0" fillId="3" borderId="10" xfId="0" applyFill="1" applyBorder="1"/>
    <xf numFmtId="3" fontId="0" fillId="0" borderId="0" xfId="0" applyNumberFormat="1"/>
    <xf numFmtId="0" fontId="0" fillId="4" borderId="0" xfId="0" applyFill="1" applyBorder="1"/>
    <xf numFmtId="3" fontId="0" fillId="0" borderId="0" xfId="0" applyNumberFormat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0" fillId="0" borderId="0" xfId="0" applyNumberFormat="1"/>
    <xf numFmtId="0" fontId="3" fillId="0" borderId="11" xfId="0" applyFont="1" applyBorder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6" fillId="0" borderId="0" xfId="0" applyNumberFormat="1" applyFont="1" applyAlignment="1"/>
    <xf numFmtId="3" fontId="0" fillId="0" borderId="0" xfId="0" applyNumberFormat="1" applyAlignment="1"/>
    <xf numFmtId="0" fontId="0" fillId="0" borderId="0" xfId="0" applyAlignment="1">
      <alignment wrapText="1"/>
    </xf>
  </cellXfs>
  <cellStyles count="3">
    <cellStyle name="Normal" xfId="0" builtinId="0"/>
    <cellStyle name="Normal_Input summary" xfId="1"/>
    <cellStyle name="Normal_Summary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71957112955817"/>
                  <c:y val="0.12449364189587109"/>
                </c:manualLayout>
              </c:layout>
              <c:showCatName val="1"/>
              <c:showPercent val="1"/>
              <c:separator>, </c:separator>
            </c:dLbl>
            <c:dLbl>
              <c:idx val="1"/>
              <c:layout>
                <c:manualLayout>
                  <c:x val="-2.9510556621880997E-3"/>
                  <c:y val="8.0245625034575593E-2"/>
                </c:manualLayout>
              </c:layout>
              <c:showCatName val="1"/>
              <c:showPercent val="1"/>
              <c:separator>, </c:separator>
            </c:dLbl>
            <c:dLbl>
              <c:idx val="2"/>
              <c:layout>
                <c:manualLayout>
                  <c:x val="-7.5988597034775757E-2"/>
                  <c:y val="0.16629202087443995"/>
                </c:manualLayout>
              </c:layout>
              <c:showCatName val="1"/>
              <c:showPercent val="1"/>
              <c:separator>, </c:separator>
            </c:dLbl>
            <c:dLbl>
              <c:idx val="3"/>
              <c:layout>
                <c:manualLayout>
                  <c:x val="-3.5907932394526627E-3"/>
                  <c:y val="-0.23009030034680614"/>
                </c:manualLayout>
              </c:layout>
              <c:showCatName val="1"/>
              <c:showPercent val="1"/>
              <c:separator>, </c:separator>
            </c:dLbl>
            <c:dLbl>
              <c:idx val="4"/>
              <c:layout>
                <c:manualLayout>
                  <c:x val="0.12175518007465963"/>
                  <c:y val="0.17699496579321033"/>
                </c:manualLayout>
              </c:layout>
              <c:showCatName val="1"/>
              <c:showPercent val="1"/>
              <c:separator>, </c:separator>
            </c:dLbl>
            <c:dLbl>
              <c:idx val="5"/>
              <c:layout>
                <c:manualLayout>
                  <c:x val="0"/>
                  <c:y val="2.18136052665548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Student Commuting, </a:t>
                    </a:r>
                  </a:p>
                  <a:p>
                    <a:r>
                      <a:rPr lang="en-US"/>
                      <a:t>0.27%</a:t>
                    </a:r>
                  </a:p>
                </c:rich>
              </c:tx>
              <c:showCatName val="1"/>
              <c:showPercent val="1"/>
              <c:separator>, </c:separator>
            </c:dLbl>
            <c:dLbl>
              <c:idx val="8"/>
              <c:layout>
                <c:manualLayout>
                  <c:x val="-0.1476012400441308"/>
                  <c:y val="1.9643917461137042E-2"/>
                </c:manualLayout>
              </c:layout>
              <c:showCatName val="1"/>
              <c:showPercent val="1"/>
              <c:separator>, </c:separator>
            </c:dLbl>
            <c:dLbl>
              <c:idx val="9"/>
              <c:layout>
                <c:manualLayout>
                  <c:x val="4.6548883884715973E-2"/>
                  <c:y val="-1.2776927474229652E-2"/>
                </c:manualLayout>
              </c:layout>
              <c:showCatName val="1"/>
              <c:showPercent val="1"/>
              <c:separator>, </c:separator>
            </c:dLbl>
            <c:dLbl>
              <c:idx val="10"/>
              <c:layout>
                <c:manualLayout>
                  <c:x val="0.11786124503151123"/>
                  <c:y val="5.2693208430913373E-3"/>
                </c:manualLayout>
              </c:layout>
              <c:showCatName val="1"/>
              <c:showPercent val="1"/>
              <c:separator>, </c:separator>
            </c:dLbl>
            <c:dLbl>
              <c:idx val="11"/>
              <c:layout>
                <c:manualLayout>
                  <c:x val="0.30602509559145807"/>
                  <c:y val="3.070036327426285E-2"/>
                </c:manualLayout>
              </c:layout>
              <c:showCatName val="1"/>
              <c:showPercent val="1"/>
              <c:separator>, </c:separator>
            </c:dLbl>
            <c:numFmt formatCode="0.00%" sourceLinked="0"/>
            <c:showCatName val="1"/>
            <c:showPercent val="1"/>
            <c:separator>, </c:separator>
            <c:showLeaderLines val="1"/>
          </c:dLbls>
          <c:cat>
            <c:strRef>
              <c:f>'Total Emissions by Sector'!$A$4:$A$15</c:f>
              <c:strCache>
                <c:ptCount val="12"/>
                <c:pt idx="0">
                  <c:v>Campus Heat</c:v>
                </c:pt>
                <c:pt idx="1">
                  <c:v>Direct Transportation</c:v>
                </c:pt>
                <c:pt idx="2">
                  <c:v>Landscaping</c:v>
                </c:pt>
                <c:pt idx="3">
                  <c:v>Purchased Electricity</c:v>
                </c:pt>
                <c:pt idx="4">
                  <c:v>Faculty / Staff Commuting</c:v>
                </c:pt>
                <c:pt idx="5">
                  <c:v>Student Commuting</c:v>
                </c:pt>
                <c:pt idx="6">
                  <c:v>Directly Financed Air Travel</c:v>
                </c:pt>
                <c:pt idx="7">
                  <c:v>Study Abroad Air Travel</c:v>
                </c:pt>
                <c:pt idx="8">
                  <c:v>Wastewater</c:v>
                </c:pt>
                <c:pt idx="9">
                  <c:v>Paper</c:v>
                </c:pt>
                <c:pt idx="10">
                  <c:v>Scope 2 T&amp;D Losses</c:v>
                </c:pt>
                <c:pt idx="11">
                  <c:v>Solid Waste</c:v>
                </c:pt>
              </c:strCache>
            </c:strRef>
          </c:cat>
          <c:val>
            <c:numRef>
              <c:f>'Total Emissions by Sector'!$B$4:$B$15</c:f>
              <c:numCache>
                <c:formatCode>#,##0.0</c:formatCode>
                <c:ptCount val="12"/>
                <c:pt idx="0">
                  <c:v>6492</c:v>
                </c:pt>
                <c:pt idx="1">
                  <c:v>55.4</c:v>
                </c:pt>
                <c:pt idx="2">
                  <c:v>7.7532475329921162</c:v>
                </c:pt>
                <c:pt idx="3">
                  <c:v>6415.6</c:v>
                </c:pt>
                <c:pt idx="4">
                  <c:v>501.7</c:v>
                </c:pt>
                <c:pt idx="5">
                  <c:v>53.4</c:v>
                </c:pt>
                <c:pt idx="6">
                  <c:v>3606.2</c:v>
                </c:pt>
                <c:pt idx="7">
                  <c:v>2156.3000000000002</c:v>
                </c:pt>
                <c:pt idx="8">
                  <c:v>15.1</c:v>
                </c:pt>
                <c:pt idx="9">
                  <c:v>86</c:v>
                </c:pt>
                <c:pt idx="10">
                  <c:v>634.5</c:v>
                </c:pt>
                <c:pt idx="11">
                  <c:v>47.5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Heating Emissions by Fuel Source</a:t>
            </a:r>
          </a:p>
        </c:rich>
      </c:tx>
      <c:layout/>
    </c:title>
    <c:plotArea>
      <c:layout/>
      <c:areaChart>
        <c:grouping val="stacked"/>
        <c:ser>
          <c:idx val="1"/>
          <c:order val="0"/>
          <c:tx>
            <c:strRef>
              <c:f>'Heating Emissions by Source'!$B$5</c:f>
              <c:strCache>
                <c:ptCount val="1"/>
                <c:pt idx="0">
                  <c:v>#6 Fuel Oil</c:v>
                </c:pt>
              </c:strCache>
            </c:strRef>
          </c:tx>
          <c:cat>
            <c:strRef>
              <c:f>'Heating Emissions by Source'!$A$6:$A$24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Emissions by Source'!$B$6:$B$24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2458.4019850949999</c:v>
                </c:pt>
                <c:pt idx="3">
                  <c:v>3391.3448739169999</c:v>
                </c:pt>
                <c:pt idx="4">
                  <c:v>1757.33678022</c:v>
                </c:pt>
                <c:pt idx="5">
                  <c:v>2737.699307973</c:v>
                </c:pt>
                <c:pt idx="6">
                  <c:v>2021.0548763229999</c:v>
                </c:pt>
                <c:pt idx="7">
                  <c:v>108.713608122</c:v>
                </c:pt>
                <c:pt idx="8">
                  <c:v>0.85832721099999998</c:v>
                </c:pt>
                <c:pt idx="9">
                  <c:v>1.975328376</c:v>
                </c:pt>
                <c:pt idx="10">
                  <c:v>3697.27385615</c:v>
                </c:pt>
                <c:pt idx="11">
                  <c:v>76.920227593999996</c:v>
                </c:pt>
                <c:pt idx="12">
                  <c:v>1.975328376</c:v>
                </c:pt>
                <c:pt idx="13">
                  <c:v>4081.5104990029999</c:v>
                </c:pt>
                <c:pt idx="14">
                  <c:v>4817.1204346439999</c:v>
                </c:pt>
                <c:pt idx="15">
                  <c:v>2575.2285490469999</c:v>
                </c:pt>
                <c:pt idx="16">
                  <c:v>3769.6790474559998</c:v>
                </c:pt>
                <c:pt idx="17">
                  <c:v>696.09161021399996</c:v>
                </c:pt>
                <c:pt idx="18">
                  <c:v>3143.2412783099999</c:v>
                </c:pt>
              </c:numCache>
            </c:numRef>
          </c:val>
        </c:ser>
        <c:ser>
          <c:idx val="2"/>
          <c:order val="1"/>
          <c:tx>
            <c:strRef>
              <c:f>'Heating Emissions by Source'!$C$5</c:f>
              <c:strCache>
                <c:ptCount val="1"/>
                <c:pt idx="0">
                  <c:v>#2 Fuel Oil</c:v>
                </c:pt>
              </c:strCache>
            </c:strRef>
          </c:tx>
          <c:cat>
            <c:strRef>
              <c:f>'Heating Emissions by Source'!$A$6:$A$24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Emissions by Source'!$C$6:$C$24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75.37776405000001</c:v>
                </c:pt>
                <c:pt idx="7">
                  <c:v>0</c:v>
                </c:pt>
                <c:pt idx="8">
                  <c:v>104.45190095000001</c:v>
                </c:pt>
                <c:pt idx="9">
                  <c:v>14.959015150000001</c:v>
                </c:pt>
                <c:pt idx="10">
                  <c:v>0</c:v>
                </c:pt>
                <c:pt idx="11">
                  <c:v>31.003036100000003</c:v>
                </c:pt>
                <c:pt idx="12">
                  <c:v>14.959015150000001</c:v>
                </c:pt>
                <c:pt idx="13">
                  <c:v>140.62880730000001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170.34591060000002</c:v>
                </c:pt>
                <c:pt idx="18">
                  <c:v>0</c:v>
                </c:pt>
              </c:numCache>
            </c:numRef>
          </c:val>
        </c:ser>
        <c:ser>
          <c:idx val="3"/>
          <c:order val="2"/>
          <c:tx>
            <c:strRef>
              <c:f>'Heating Emissions by Source'!$D$5</c:f>
              <c:strCache>
                <c:ptCount val="1"/>
                <c:pt idx="0">
                  <c:v>Natural Gas</c:v>
                </c:pt>
              </c:strCache>
            </c:strRef>
          </c:tx>
          <c:cat>
            <c:strRef>
              <c:f>'Heating Emissions by Source'!$A$6:$A$24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Emissions by Source'!$D$6:$D$24</c:f>
              <c:numCache>
                <c:formatCode>#,##0</c:formatCode>
                <c:ptCount val="19"/>
                <c:pt idx="0">
                  <c:v>3660.2942262592305</c:v>
                </c:pt>
                <c:pt idx="1">
                  <c:v>3897.2009353319077</c:v>
                </c:pt>
                <c:pt idx="2">
                  <c:v>4237.123207482321</c:v>
                </c:pt>
                <c:pt idx="3">
                  <c:v>4331.5145660648477</c:v>
                </c:pt>
                <c:pt idx="4">
                  <c:v>3770.4103789353821</c:v>
                </c:pt>
                <c:pt idx="5">
                  <c:v>4505.0897865693833</c:v>
                </c:pt>
                <c:pt idx="6">
                  <c:v>4326.7949981357215</c:v>
                </c:pt>
                <c:pt idx="7">
                  <c:v>3880.9529206817278</c:v>
                </c:pt>
                <c:pt idx="8">
                  <c:v>3854.5442356850517</c:v>
                </c:pt>
                <c:pt idx="9">
                  <c:v>2187.3195175765236</c:v>
                </c:pt>
                <c:pt idx="10">
                  <c:v>4887.6470981037273</c:v>
                </c:pt>
                <c:pt idx="11">
                  <c:v>2248.2447402739531</c:v>
                </c:pt>
                <c:pt idx="12">
                  <c:v>1653.4519099582596</c:v>
                </c:pt>
                <c:pt idx="13">
                  <c:v>4814.034586808295</c:v>
                </c:pt>
                <c:pt idx="14">
                  <c:v>5394.9371065844825</c:v>
                </c:pt>
                <c:pt idx="15">
                  <c:v>5205.664070423798</c:v>
                </c:pt>
                <c:pt idx="16">
                  <c:v>5262.5078217310956</c:v>
                </c:pt>
                <c:pt idx="17">
                  <c:v>5519.7642140999997</c:v>
                </c:pt>
                <c:pt idx="18">
                  <c:v>3348.7250319</c:v>
                </c:pt>
              </c:numCache>
            </c:numRef>
          </c:val>
        </c:ser>
        <c:axId val="60448768"/>
        <c:axId val="60450304"/>
      </c:areaChart>
      <c:catAx>
        <c:axId val="60448768"/>
        <c:scaling>
          <c:orientation val="minMax"/>
        </c:scaling>
        <c:axPos val="b"/>
        <c:numFmt formatCode="General" sourceLinked="1"/>
        <c:tickLblPos val="nextTo"/>
        <c:crossAx val="60450304"/>
        <c:crosses val="autoZero"/>
        <c:auto val="1"/>
        <c:lblAlgn val="ctr"/>
        <c:lblOffset val="100"/>
      </c:catAx>
      <c:valAx>
        <c:axId val="60450304"/>
        <c:scaling>
          <c:orientation val="minMax"/>
        </c:scaling>
        <c:axPos val="l"/>
        <c:majorGridlines/>
        <c:numFmt formatCode="#,##0" sourceLinked="1"/>
        <c:tickLblPos val="nextTo"/>
        <c:crossAx val="60448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Estimated Historical Emissions with no Fuel Oil Usage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strRef>
              <c:f>'Heating Emissions by Source'!$A$6:$A$24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Emissions by Source'!$F$6:$F$24</c:f>
              <c:numCache>
                <c:formatCode>#,##0</c:formatCode>
                <c:ptCount val="19"/>
                <c:pt idx="0">
                  <c:v>3660.2942262592305</c:v>
                </c:pt>
                <c:pt idx="1">
                  <c:v>3897.2009353319099</c:v>
                </c:pt>
                <c:pt idx="2">
                  <c:v>5896.4729933073213</c:v>
                </c:pt>
                <c:pt idx="3">
                  <c:v>6620.5736476598477</c:v>
                </c:pt>
                <c:pt idx="4">
                  <c:v>4956.5615566353817</c:v>
                </c:pt>
                <c:pt idx="5">
                  <c:v>6352.9571361243834</c:v>
                </c:pt>
                <c:pt idx="6">
                  <c:v>5745.7302094769211</c:v>
                </c:pt>
                <c:pt idx="7">
                  <c:v>3954.3314419517278</c:v>
                </c:pt>
                <c:pt idx="8">
                  <c:v>3931.035669693852</c:v>
                </c:pt>
                <c:pt idx="9">
                  <c:v>2199.5245100371239</c:v>
                </c:pt>
                <c:pt idx="10">
                  <c:v>7383.1993383537274</c:v>
                </c:pt>
                <c:pt idx="11">
                  <c:v>2322.6956069683533</c:v>
                </c:pt>
                <c:pt idx="12">
                  <c:v>1665.6569024188595</c:v>
                </c:pt>
                <c:pt idx="13">
                  <c:v>7671.1396103224952</c:v>
                </c:pt>
                <c:pt idx="14">
                  <c:v>8646.3531931244834</c:v>
                </c:pt>
                <c:pt idx="15">
                  <c:v>6943.8683865687981</c:v>
                </c:pt>
                <c:pt idx="16">
                  <c:v>7806.9314586910959</c:v>
                </c:pt>
                <c:pt idx="17">
                  <c:v>6113.4074031924001</c:v>
                </c:pt>
                <c:pt idx="18">
                  <c:v>5470.3425710699994</c:v>
                </c:pt>
              </c:numCache>
            </c:numRef>
          </c:val>
        </c:ser>
        <c:ser>
          <c:idx val="1"/>
          <c:order val="1"/>
          <c:cat>
            <c:strRef>
              <c:f>'Heating Emissions by Source'!$A$6:$A$24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Emissions by Source'!$G$6:$G$24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799.05219926999962</c:v>
                </c:pt>
                <c:pt idx="3">
                  <c:v>1102.2857923219999</c:v>
                </c:pt>
                <c:pt idx="4">
                  <c:v>571.18560252000043</c:v>
                </c:pt>
                <c:pt idx="5">
                  <c:v>889.83195841799989</c:v>
                </c:pt>
                <c:pt idx="6">
                  <c:v>677.49742903180049</c:v>
                </c:pt>
                <c:pt idx="7">
                  <c:v>35.335086852000131</c:v>
                </c:pt>
                <c:pt idx="8">
                  <c:v>28.818794152199644</c:v>
                </c:pt>
                <c:pt idx="9">
                  <c:v>4.7293510653994417</c:v>
                </c:pt>
                <c:pt idx="10">
                  <c:v>1201.7216159000009</c:v>
                </c:pt>
                <c:pt idx="11">
                  <c:v>33.472396999599823</c:v>
                </c:pt>
                <c:pt idx="12">
                  <c:v>4.7293510654001238</c:v>
                </c:pt>
                <c:pt idx="13">
                  <c:v>1365.0342827888007</c:v>
                </c:pt>
                <c:pt idx="14">
                  <c:v>1565.7043481039982</c:v>
                </c:pt>
                <c:pt idx="15">
                  <c:v>837.02423290200022</c:v>
                </c:pt>
                <c:pt idx="16">
                  <c:v>1225.2554104959991</c:v>
                </c:pt>
                <c:pt idx="17">
                  <c:v>272.79433172159952</c:v>
                </c:pt>
                <c:pt idx="18">
                  <c:v>1021.6237391400009</c:v>
                </c:pt>
              </c:numCache>
            </c:numRef>
          </c:val>
        </c:ser>
        <c:overlap val="100"/>
        <c:axId val="60475264"/>
        <c:axId val="60476800"/>
      </c:barChart>
      <c:catAx>
        <c:axId val="60475264"/>
        <c:scaling>
          <c:orientation val="minMax"/>
        </c:scaling>
        <c:axPos val="b"/>
        <c:numFmt formatCode="General" sourceLinked="1"/>
        <c:tickLblPos val="nextTo"/>
        <c:crossAx val="60476800"/>
        <c:crosses val="autoZero"/>
        <c:auto val="1"/>
        <c:lblAlgn val="ctr"/>
        <c:lblOffset val="100"/>
      </c:catAx>
      <c:valAx>
        <c:axId val="60476800"/>
        <c:scaling>
          <c:orientation val="minMax"/>
        </c:scaling>
        <c:axPos val="l"/>
        <c:majorGridlines/>
        <c:numFmt formatCode="#,##0" sourceLinked="1"/>
        <c:tickLblPos val="nextTo"/>
        <c:crossAx val="6047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00000000000053"/>
          <c:y val="0.36034339457567827"/>
          <c:w val="0.25833333333333275"/>
          <c:h val="0.45060950714494041"/>
        </c:manualLayout>
      </c:layout>
    </c:legend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Annual Heating Degree Days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'Annual Heating Degree Days'!$A$4:$A$22</c:f>
              <c:strCache>
                <c:ptCount val="19"/>
                <c:pt idx="0">
                  <c:v>1990-1991</c:v>
                </c:pt>
                <c:pt idx="1">
                  <c:v>1991-1992</c:v>
                </c:pt>
                <c:pt idx="2">
                  <c:v>1992-1993</c:v>
                </c:pt>
                <c:pt idx="3">
                  <c:v>1993-1994</c:v>
                </c:pt>
                <c:pt idx="4">
                  <c:v>1994-1995</c:v>
                </c:pt>
                <c:pt idx="5">
                  <c:v>1995-1996</c:v>
                </c:pt>
                <c:pt idx="6">
                  <c:v>1996-1997</c:v>
                </c:pt>
                <c:pt idx="7">
                  <c:v>1997-1998</c:v>
                </c:pt>
                <c:pt idx="8">
                  <c:v>1998-1999</c:v>
                </c:pt>
                <c:pt idx="9">
                  <c:v>1999-2000</c:v>
                </c:pt>
                <c:pt idx="10">
                  <c:v>2000-2001</c:v>
                </c:pt>
                <c:pt idx="11">
                  <c:v>2001-2002</c:v>
                </c:pt>
                <c:pt idx="12">
                  <c:v>2002-2003</c:v>
                </c:pt>
                <c:pt idx="13">
                  <c:v>2003-2004</c:v>
                </c:pt>
                <c:pt idx="14">
                  <c:v>2004-2005</c:v>
                </c:pt>
                <c:pt idx="15">
                  <c:v>2005-2006</c:v>
                </c:pt>
                <c:pt idx="16">
                  <c:v>2006-2007</c:v>
                </c:pt>
                <c:pt idx="17">
                  <c:v>2007-2008</c:v>
                </c:pt>
                <c:pt idx="18">
                  <c:v>2008-2009</c:v>
                </c:pt>
              </c:strCache>
            </c:strRef>
          </c:cat>
          <c:val>
            <c:numRef>
              <c:f>'Annual Heating Degree Days'!$B$4:$B$22</c:f>
              <c:numCache>
                <c:formatCode>General</c:formatCode>
                <c:ptCount val="19"/>
                <c:pt idx="0">
                  <c:v>7338</c:v>
                </c:pt>
                <c:pt idx="1">
                  <c:v>7628</c:v>
                </c:pt>
                <c:pt idx="2">
                  <c:v>8080</c:v>
                </c:pt>
                <c:pt idx="3">
                  <c:v>8260</c:v>
                </c:pt>
                <c:pt idx="4">
                  <c:v>7190</c:v>
                </c:pt>
                <c:pt idx="5">
                  <c:v>8591</c:v>
                </c:pt>
                <c:pt idx="6">
                  <c:v>8251</c:v>
                </c:pt>
                <c:pt idx="7">
                  <c:v>6907</c:v>
                </c:pt>
                <c:pt idx="8">
                  <c:v>6860</c:v>
                </c:pt>
                <c:pt idx="9">
                  <c:v>6660</c:v>
                </c:pt>
                <c:pt idx="10">
                  <c:v>8074</c:v>
                </c:pt>
                <c:pt idx="11">
                  <c:v>6845</c:v>
                </c:pt>
                <c:pt idx="12">
                  <c:v>7876</c:v>
                </c:pt>
                <c:pt idx="13">
                  <c:v>7406</c:v>
                </c:pt>
                <c:pt idx="14">
                  <c:v>6974</c:v>
                </c:pt>
                <c:pt idx="15">
                  <c:v>6611</c:v>
                </c:pt>
                <c:pt idx="16">
                  <c:v>7035</c:v>
                </c:pt>
                <c:pt idx="17">
                  <c:v>7937</c:v>
                </c:pt>
                <c:pt idx="18">
                  <c:v>7743</c:v>
                </c:pt>
              </c:numCache>
            </c:numRef>
          </c:val>
        </c:ser>
        <c:marker val="1"/>
        <c:axId val="60382592"/>
        <c:axId val="60405248"/>
      </c:lineChart>
      <c:catAx>
        <c:axId val="60382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</c:title>
        <c:tickLblPos val="nextTo"/>
        <c:crossAx val="60405248"/>
        <c:crosses val="autoZero"/>
        <c:auto val="1"/>
        <c:lblAlgn val="ctr"/>
        <c:lblOffset val="100"/>
      </c:catAx>
      <c:valAx>
        <c:axId val="60405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Degree Days</a:t>
                </a:r>
              </a:p>
            </c:rich>
          </c:tx>
          <c:layout/>
        </c:title>
        <c:numFmt formatCode="General" sourceLinked="1"/>
        <c:tickLblPos val="nextTo"/>
        <c:crossAx val="60382592"/>
        <c:crosses val="autoZero"/>
        <c:crossBetween val="between"/>
      </c:valAx>
    </c:plotArea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2008/09 Transportation Emissions by Sector  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5513025284650812E-2"/>
                  <c:y val="-6.0090942274599782E-2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5.2546211972613811E-2"/>
                  <c:y val="6.2814830265422164E-3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-9.2206592503339263E-2"/>
                  <c:y val="-3.6022735568649981E-2"/>
                </c:manualLayout>
              </c:layout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'Transportation by Source'!$A$4:$A$8</c:f>
              <c:strCache>
                <c:ptCount val="5"/>
                <c:pt idx="0">
                  <c:v>Faculty / Staff Commuting</c:v>
                </c:pt>
                <c:pt idx="1">
                  <c:v>Student Commuting</c:v>
                </c:pt>
                <c:pt idx="2">
                  <c:v>Directly Financed Air Travel</c:v>
                </c:pt>
                <c:pt idx="3">
                  <c:v>Study Abroad Air Travel</c:v>
                </c:pt>
                <c:pt idx="4">
                  <c:v>Direct Transportation</c:v>
                </c:pt>
              </c:strCache>
            </c:strRef>
          </c:cat>
          <c:val>
            <c:numRef>
              <c:f>'Transportation by Source'!$B$4:$B$8</c:f>
              <c:numCache>
                <c:formatCode>#,##0</c:formatCode>
                <c:ptCount val="5"/>
                <c:pt idx="0">
                  <c:v>501.7</c:v>
                </c:pt>
                <c:pt idx="1">
                  <c:v>53.4</c:v>
                </c:pt>
                <c:pt idx="2">
                  <c:v>3606.2</c:v>
                </c:pt>
                <c:pt idx="3">
                  <c:v>2156.3000000000002</c:v>
                </c:pt>
                <c:pt idx="4">
                  <c:v>55</c:v>
                </c:pt>
              </c:numCache>
            </c:numRef>
          </c:val>
        </c:ser>
        <c:dLbls>
          <c:showCatName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Annual Fleet Gasoline Purchases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881097390942114"/>
          <c:y val="9.4017192108615547E-2"/>
          <c:w val="0.78554689145030698"/>
          <c:h val="0.58547069631274196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'Gasoline Purchases'!$A$4:$A$22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'Gasoline Purchases'!$B$4:$B$22</c:f>
              <c:numCache>
                <c:formatCode>#,##0</c:formatCode>
                <c:ptCount val="19"/>
                <c:pt idx="0">
                  <c:v>13752.595659088824</c:v>
                </c:pt>
                <c:pt idx="1">
                  <c:v>11012.627314235953</c:v>
                </c:pt>
                <c:pt idx="2">
                  <c:v>14711.582793106609</c:v>
                </c:pt>
                <c:pt idx="3">
                  <c:v>18182.952863854727</c:v>
                </c:pt>
                <c:pt idx="4">
                  <c:v>17361.799541050437</c:v>
                </c:pt>
                <c:pt idx="5">
                  <c:v>18218.876001406203</c:v>
                </c:pt>
                <c:pt idx="6">
                  <c:v>19081.509198958247</c:v>
                </c:pt>
                <c:pt idx="7">
                  <c:v>20429.564329241071</c:v>
                </c:pt>
                <c:pt idx="8">
                  <c:v>22363.819844336347</c:v>
                </c:pt>
                <c:pt idx="9">
                  <c:v>21199.179952424103</c:v>
                </c:pt>
                <c:pt idx="10">
                  <c:v>16288.919201909961</c:v>
                </c:pt>
                <c:pt idx="11">
                  <c:v>17660.756374086945</c:v>
                </c:pt>
                <c:pt idx="12">
                  <c:v>19390.58799690356</c:v>
                </c:pt>
                <c:pt idx="13">
                  <c:v>16641.988860094021</c:v>
                </c:pt>
                <c:pt idx="14">
                  <c:v>14121.134611894542</c:v>
                </c:pt>
                <c:pt idx="15">
                  <c:v>12032.966508238276</c:v>
                </c:pt>
                <c:pt idx="16">
                  <c:v>12271.457085828344</c:v>
                </c:pt>
                <c:pt idx="17">
                  <c:v>12996</c:v>
                </c:pt>
                <c:pt idx="18">
                  <c:v>6209</c:v>
                </c:pt>
              </c:numCache>
            </c:numRef>
          </c:val>
        </c:ser>
        <c:marker val="1"/>
        <c:axId val="60597376"/>
        <c:axId val="60599680"/>
      </c:lineChart>
      <c:catAx>
        <c:axId val="6059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0349595286603199"/>
              <c:y val="0.85897536846355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9680"/>
        <c:crosses val="autoZero"/>
        <c:auto val="1"/>
        <c:lblAlgn val="ctr"/>
        <c:lblOffset val="100"/>
        <c:tickLblSkip val="2"/>
        <c:tickMarkSkip val="1"/>
      </c:catAx>
      <c:valAx>
        <c:axId val="6059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of Gasoline</a:t>
                </a:r>
              </a:p>
            </c:rich>
          </c:tx>
          <c:layout>
            <c:manualLayout>
              <c:xMode val="edge"/>
              <c:yMode val="edge"/>
              <c:x val="3.0303030303030311E-2"/>
              <c:y val="0.136752136752137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067801541551879"/>
          <c:y val="9.2510863971408744E-2"/>
          <c:w val="0.64323782741443081"/>
          <c:h val="0.6375450122874784"/>
        </c:manualLayout>
      </c:layout>
      <c:areaChart>
        <c:grouping val="stacked"/>
        <c:ser>
          <c:idx val="0"/>
          <c:order val="0"/>
          <c:cat>
            <c:strRef>
              <c:f>'AirTravel Miles'!$A$5:$A$23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'AirTravel Miles'!$B$5:$B$23</c:f>
              <c:numCache>
                <c:formatCode>#,##0</c:formatCode>
                <c:ptCount val="19"/>
                <c:pt idx="0">
                  <c:v>3260685.6341667934</c:v>
                </c:pt>
                <c:pt idx="1">
                  <c:v>2632806.1313337842</c:v>
                </c:pt>
                <c:pt idx="2">
                  <c:v>3604223.6765076565</c:v>
                </c:pt>
                <c:pt idx="3">
                  <c:v>4013139.8165387353</c:v>
                </c:pt>
                <c:pt idx="4">
                  <c:v>4051475.6269631884</c:v>
                </c:pt>
                <c:pt idx="5">
                  <c:v>4187028.7145512803</c:v>
                </c:pt>
                <c:pt idx="6">
                  <c:v>4747740.9736646004</c:v>
                </c:pt>
                <c:pt idx="7">
                  <c:v>4985372.0670007635</c:v>
                </c:pt>
                <c:pt idx="8">
                  <c:v>4710041.8599589327</c:v>
                </c:pt>
                <c:pt idx="9">
                  <c:v>4943357.3565816777</c:v>
                </c:pt>
                <c:pt idx="10">
                  <c:v>4831124.3720019311</c:v>
                </c:pt>
                <c:pt idx="11">
                  <c:v>5515433.2891744096</c:v>
                </c:pt>
                <c:pt idx="12">
                  <c:v>6233504.0685162479</c:v>
                </c:pt>
                <c:pt idx="13">
                  <c:v>5955765.1827460108</c:v>
                </c:pt>
                <c:pt idx="14">
                  <c:v>6091118.9973689541</c:v>
                </c:pt>
                <c:pt idx="15">
                  <c:v>6235641.7774633048</c:v>
                </c:pt>
                <c:pt idx="16">
                  <c:v>6750544.2388431039</c:v>
                </c:pt>
                <c:pt idx="17">
                  <c:v>3855532</c:v>
                </c:pt>
                <c:pt idx="18">
                  <c:v>4645144</c:v>
                </c:pt>
              </c:numCache>
            </c:numRef>
          </c:val>
        </c:ser>
        <c:ser>
          <c:idx val="1"/>
          <c:order val="1"/>
          <c:cat>
            <c:strRef>
              <c:f>'AirTravel Miles'!$A$5:$A$23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'AirTravel Miles'!$C$5:$C$23</c:f>
              <c:numCache>
                <c:formatCode>General</c:formatCode>
                <c:ptCount val="19"/>
                <c:pt idx="17" formatCode="#,##0">
                  <c:v>2762240</c:v>
                </c:pt>
                <c:pt idx="18" formatCode="#,##0">
                  <c:v>2777538</c:v>
                </c:pt>
              </c:numCache>
            </c:numRef>
          </c:val>
        </c:ser>
        <c:axId val="60682624"/>
        <c:axId val="60684544"/>
      </c:areaChart>
      <c:catAx>
        <c:axId val="60682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1483067529694349"/>
              <c:y val="0.8898664539179291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0684544"/>
        <c:crosses val="autoZero"/>
        <c:auto val="1"/>
        <c:lblAlgn val="ctr"/>
        <c:lblOffset val="100"/>
        <c:tickLblSkip val="1"/>
        <c:tickMarkSkip val="1"/>
      </c:catAx>
      <c:valAx>
        <c:axId val="60684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Airline Miles Traveled</a:t>
                </a:r>
              </a:p>
            </c:rich>
          </c:tx>
          <c:layout>
            <c:manualLayout>
              <c:xMode val="edge"/>
              <c:yMode val="edge"/>
              <c:x val="1.0593220338983005E-2"/>
              <c:y val="0.13215824343543017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682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488976377952751"/>
          <c:y val="0.34686970259290828"/>
          <c:w val="0.15306941989394224"/>
          <c:h val="0.30307588143838726"/>
        </c:manualLayout>
      </c:layout>
    </c:legend>
    <c:plotVisOnly val="1"/>
    <c:dispBlanksAs val="zero"/>
  </c:chart>
  <c:printSettings>
    <c:headerFooter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Annual Recycling Weights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strRef>
              <c:f>'Recycling Weights'!$A$5:$A$23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'Recycling Weights'!$B$5:$B$23</c:f>
              <c:numCache>
                <c:formatCode>#,##0</c:formatCode>
                <c:ptCount val="19"/>
                <c:pt idx="0">
                  <c:v>0</c:v>
                </c:pt>
                <c:pt idx="1">
                  <c:v>113355</c:v>
                </c:pt>
                <c:pt idx="2">
                  <c:v>92535</c:v>
                </c:pt>
                <c:pt idx="3">
                  <c:v>68665</c:v>
                </c:pt>
                <c:pt idx="4">
                  <c:v>51330</c:v>
                </c:pt>
                <c:pt idx="5">
                  <c:v>88745</c:v>
                </c:pt>
                <c:pt idx="6">
                  <c:v>110790</c:v>
                </c:pt>
                <c:pt idx="7">
                  <c:v>117095</c:v>
                </c:pt>
                <c:pt idx="8">
                  <c:v>151870</c:v>
                </c:pt>
                <c:pt idx="9">
                  <c:v>147870</c:v>
                </c:pt>
                <c:pt idx="10">
                  <c:v>111115</c:v>
                </c:pt>
                <c:pt idx="11">
                  <c:v>91930</c:v>
                </c:pt>
                <c:pt idx="12">
                  <c:v>40605</c:v>
                </c:pt>
                <c:pt idx="13">
                  <c:v>123630</c:v>
                </c:pt>
                <c:pt idx="14">
                  <c:v>80660</c:v>
                </c:pt>
                <c:pt idx="16">
                  <c:v>66512</c:v>
                </c:pt>
                <c:pt idx="17">
                  <c:v>68897</c:v>
                </c:pt>
                <c:pt idx="18">
                  <c:v>48552</c:v>
                </c:pt>
              </c:numCache>
            </c:numRef>
          </c:val>
        </c:ser>
        <c:ser>
          <c:idx val="1"/>
          <c:order val="1"/>
          <c:cat>
            <c:strRef>
              <c:f>'Recycling Weights'!$A$5:$A$23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'Recycling Weights'!$C$5:$C$23</c:f>
              <c:numCache>
                <c:formatCode>#,##0</c:formatCode>
                <c:ptCount val="19"/>
                <c:pt idx="0">
                  <c:v>0</c:v>
                </c:pt>
                <c:pt idx="1">
                  <c:v>62870</c:v>
                </c:pt>
                <c:pt idx="2">
                  <c:v>50170</c:v>
                </c:pt>
                <c:pt idx="3">
                  <c:v>60300</c:v>
                </c:pt>
                <c:pt idx="4">
                  <c:v>100660</c:v>
                </c:pt>
                <c:pt idx="5">
                  <c:v>74685</c:v>
                </c:pt>
                <c:pt idx="6">
                  <c:v>107515</c:v>
                </c:pt>
                <c:pt idx="7">
                  <c:v>131775</c:v>
                </c:pt>
                <c:pt idx="8">
                  <c:v>90590</c:v>
                </c:pt>
                <c:pt idx="9">
                  <c:v>88570</c:v>
                </c:pt>
                <c:pt idx="10">
                  <c:v>77835</c:v>
                </c:pt>
                <c:pt idx="11">
                  <c:v>56465</c:v>
                </c:pt>
                <c:pt idx="12">
                  <c:v>21125</c:v>
                </c:pt>
                <c:pt idx="13">
                  <c:v>130855</c:v>
                </c:pt>
                <c:pt idx="14">
                  <c:v>141820</c:v>
                </c:pt>
                <c:pt idx="16">
                  <c:v>72540</c:v>
                </c:pt>
                <c:pt idx="17">
                  <c:v>74179</c:v>
                </c:pt>
                <c:pt idx="18">
                  <c:v>76260</c:v>
                </c:pt>
              </c:numCache>
            </c:numRef>
          </c:val>
        </c:ser>
        <c:ser>
          <c:idx val="2"/>
          <c:order val="2"/>
          <c:cat>
            <c:strRef>
              <c:f>'Recycling Weights'!$A$5:$A$23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'Recycling Weights'!$D$5:$D$23</c:f>
              <c:numCache>
                <c:formatCode>#,##0</c:formatCode>
                <c:ptCount val="19"/>
                <c:pt idx="0">
                  <c:v>0</c:v>
                </c:pt>
                <c:pt idx="1">
                  <c:v>26820</c:v>
                </c:pt>
                <c:pt idx="2">
                  <c:v>53504</c:v>
                </c:pt>
                <c:pt idx="3">
                  <c:v>26639.8</c:v>
                </c:pt>
                <c:pt idx="4">
                  <c:v>74505</c:v>
                </c:pt>
                <c:pt idx="5">
                  <c:v>42145</c:v>
                </c:pt>
                <c:pt idx="6">
                  <c:v>9095</c:v>
                </c:pt>
                <c:pt idx="7">
                  <c:v>33745</c:v>
                </c:pt>
                <c:pt idx="8">
                  <c:v>36595</c:v>
                </c:pt>
                <c:pt idx="9">
                  <c:v>35055</c:v>
                </c:pt>
                <c:pt idx="10">
                  <c:v>17206</c:v>
                </c:pt>
                <c:pt idx="11">
                  <c:v>16660</c:v>
                </c:pt>
                <c:pt idx="12">
                  <c:v>0</c:v>
                </c:pt>
                <c:pt idx="13">
                  <c:v>1830</c:v>
                </c:pt>
                <c:pt idx="14">
                  <c:v>41500</c:v>
                </c:pt>
                <c:pt idx="16">
                  <c:v>25417</c:v>
                </c:pt>
                <c:pt idx="17">
                  <c:v>34134</c:v>
                </c:pt>
                <c:pt idx="18">
                  <c:v>31953</c:v>
                </c:pt>
              </c:numCache>
            </c:numRef>
          </c:val>
        </c:ser>
        <c:overlap val="100"/>
        <c:axId val="60713600"/>
        <c:axId val="60728064"/>
      </c:barChart>
      <c:catAx>
        <c:axId val="6071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</c:title>
        <c:numFmt formatCode="General" sourceLinked="1"/>
        <c:tickLblPos val="nextTo"/>
        <c:crossAx val="60728064"/>
        <c:crosses val="autoZero"/>
        <c:auto val="1"/>
        <c:lblAlgn val="ctr"/>
        <c:lblOffset val="100"/>
      </c:catAx>
      <c:valAx>
        <c:axId val="60728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Lbs Material</a:t>
                </a:r>
              </a:p>
            </c:rich>
          </c:tx>
          <c:layout/>
        </c:title>
        <c:numFmt formatCode="#,##0" sourceLinked="1"/>
        <c:tickLblPos val="nextTo"/>
        <c:crossAx val="60713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Emissions by Sector</a:t>
            </a:r>
          </a:p>
        </c:rich>
      </c:tx>
      <c:layout/>
    </c:title>
    <c:plotArea>
      <c:layout/>
      <c:areaChart>
        <c:grouping val="stacked"/>
        <c:ser>
          <c:idx val="1"/>
          <c:order val="0"/>
          <c:tx>
            <c:strRef>
              <c:f>'Annual Emmisions by Sector'!$D$3</c:f>
              <c:strCache>
                <c:ptCount val="1"/>
                <c:pt idx="0">
                  <c:v>Direct Transportation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Sector'!$D$5:$D$23</c:f>
              <c:numCache>
                <c:formatCode>#,##0</c:formatCode>
                <c:ptCount val="19"/>
                <c:pt idx="0">
                  <c:v>124.13088399016125</c:v>
                </c:pt>
                <c:pt idx="1">
                  <c:v>99.444168678855974</c:v>
                </c:pt>
                <c:pt idx="2">
                  <c:v>132.90871325747526</c:v>
                </c:pt>
                <c:pt idx="3">
                  <c:v>163.72802837519629</c:v>
                </c:pt>
                <c:pt idx="4">
                  <c:v>155.34437976546786</c:v>
                </c:pt>
                <c:pt idx="5">
                  <c:v>162.87477805921813</c:v>
                </c:pt>
                <c:pt idx="6">
                  <c:v>170.4031336202961</c:v>
                </c:pt>
                <c:pt idx="7">
                  <c:v>182.22362515899607</c:v>
                </c:pt>
                <c:pt idx="8">
                  <c:v>199.43109812980703</c:v>
                </c:pt>
                <c:pt idx="9">
                  <c:v>189.09945908918223</c:v>
                </c:pt>
                <c:pt idx="10">
                  <c:v>145.29510502696547</c:v>
                </c:pt>
                <c:pt idx="11">
                  <c:v>157.54926477550165</c:v>
                </c:pt>
                <c:pt idx="12">
                  <c:v>172.77012986209181</c:v>
                </c:pt>
                <c:pt idx="13">
                  <c:v>148.51517579812722</c:v>
                </c:pt>
                <c:pt idx="14">
                  <c:v>126.01875935534601</c:v>
                </c:pt>
                <c:pt idx="15">
                  <c:v>107.38368781325387</c:v>
                </c:pt>
                <c:pt idx="16">
                  <c:v>109.51200735214736</c:v>
                </c:pt>
                <c:pt idx="17">
                  <c:v>115.97791831844535</c:v>
                </c:pt>
                <c:pt idx="18">
                  <c:v>55</c:v>
                </c:pt>
              </c:numCache>
            </c:numRef>
          </c:val>
        </c:ser>
        <c:ser>
          <c:idx val="2"/>
          <c:order val="1"/>
          <c:tx>
            <c:strRef>
              <c:f>'Annual Emmisions by Sector'!$B$3</c:f>
              <c:strCache>
                <c:ptCount val="1"/>
                <c:pt idx="0">
                  <c:v>Agriculture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Sector'!$B$5:$B$23</c:f>
              <c:numCache>
                <c:formatCode>#,##0</c:formatCode>
                <c:ptCount val="19"/>
                <c:pt idx="0">
                  <c:v>7.7532475329921162</c:v>
                </c:pt>
                <c:pt idx="1">
                  <c:v>7.7532475329921162</c:v>
                </c:pt>
                <c:pt idx="2">
                  <c:v>7.7532475329921162</c:v>
                </c:pt>
                <c:pt idx="3">
                  <c:v>7.7532475329921162</c:v>
                </c:pt>
                <c:pt idx="4">
                  <c:v>7.7532475329921162</c:v>
                </c:pt>
                <c:pt idx="5">
                  <c:v>7.7532475329921162</c:v>
                </c:pt>
                <c:pt idx="6">
                  <c:v>7.7532475329921162</c:v>
                </c:pt>
                <c:pt idx="7">
                  <c:v>7.7532475329921162</c:v>
                </c:pt>
                <c:pt idx="8">
                  <c:v>7.7532475329921162</c:v>
                </c:pt>
                <c:pt idx="9">
                  <c:v>7.7532475329921162</c:v>
                </c:pt>
                <c:pt idx="10">
                  <c:v>7.7532475329921162</c:v>
                </c:pt>
                <c:pt idx="11">
                  <c:v>7.7532475329921162</c:v>
                </c:pt>
                <c:pt idx="12">
                  <c:v>7.7532475329921162</c:v>
                </c:pt>
                <c:pt idx="13">
                  <c:v>7.7532475329921162</c:v>
                </c:pt>
                <c:pt idx="14">
                  <c:v>7.7532475329921162</c:v>
                </c:pt>
                <c:pt idx="15">
                  <c:v>7.7532475329921162</c:v>
                </c:pt>
                <c:pt idx="16">
                  <c:v>7.7532475329921162</c:v>
                </c:pt>
                <c:pt idx="17">
                  <c:v>7.7532475329921162</c:v>
                </c:pt>
                <c:pt idx="18">
                  <c:v>8</c:v>
                </c:pt>
              </c:numCache>
            </c:numRef>
          </c:val>
        </c:ser>
        <c:ser>
          <c:idx val="9"/>
          <c:order val="2"/>
          <c:tx>
            <c:strRef>
              <c:f>'Annual Emmisions by Sector'!$C$3</c:f>
              <c:strCache>
                <c:ptCount val="1"/>
                <c:pt idx="0">
                  <c:v>Wastewater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Sector'!$C$5:$C$23</c:f>
              <c:numCache>
                <c:formatCode>#,##0</c:formatCode>
                <c:ptCount val="19"/>
                <c:pt idx="0">
                  <c:v>14.781314065528708</c:v>
                </c:pt>
                <c:pt idx="1">
                  <c:v>14.81387202602547</c:v>
                </c:pt>
                <c:pt idx="2">
                  <c:v>14.870848456894796</c:v>
                </c:pt>
                <c:pt idx="3">
                  <c:v>14.545268851927204</c:v>
                </c:pt>
                <c:pt idx="4">
                  <c:v>14.472013440809496</c:v>
                </c:pt>
                <c:pt idx="5">
                  <c:v>14.178991796338662</c:v>
                </c:pt>
                <c:pt idx="6">
                  <c:v>14.349921088946651</c:v>
                </c:pt>
                <c:pt idx="7">
                  <c:v>14.191740124699253</c:v>
                </c:pt>
                <c:pt idx="8">
                  <c:v>14.548777041599397</c:v>
                </c:pt>
                <c:pt idx="9">
                  <c:v>14.772163775702692</c:v>
                </c:pt>
                <c:pt idx="10">
                  <c:v>16.072389125483426</c:v>
                </c:pt>
                <c:pt idx="11">
                  <c:v>15.637835102561116</c:v>
                </c:pt>
                <c:pt idx="12">
                  <c:v>16.627228312922899</c:v>
                </c:pt>
                <c:pt idx="13">
                  <c:v>15.972724274883495</c:v>
                </c:pt>
                <c:pt idx="14">
                  <c:v>14.558705340892876</c:v>
                </c:pt>
                <c:pt idx="15">
                  <c:v>15.013497820067284</c:v>
                </c:pt>
                <c:pt idx="16">
                  <c:v>14.828678710142501</c:v>
                </c:pt>
                <c:pt idx="17">
                  <c:v>10.741061892511489</c:v>
                </c:pt>
                <c:pt idx="18">
                  <c:v>15</c:v>
                </c:pt>
              </c:numCache>
            </c:numRef>
          </c:val>
        </c:ser>
        <c:ser>
          <c:idx val="5"/>
          <c:order val="3"/>
          <c:tx>
            <c:strRef>
              <c:f>'Annual Emmisions by Sector'!$H$3</c:f>
              <c:strCache>
                <c:ptCount val="1"/>
                <c:pt idx="0">
                  <c:v>Student Commuting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Sector'!$H$5:$H$23</c:f>
              <c:numCache>
                <c:formatCode>#,##0</c:formatCode>
                <c:ptCount val="19"/>
                <c:pt idx="0">
                  <c:v>55.081710659836027</c:v>
                </c:pt>
                <c:pt idx="1">
                  <c:v>55.248861126552498</c:v>
                </c:pt>
                <c:pt idx="2">
                  <c:v>72.631309592745794</c:v>
                </c:pt>
                <c:pt idx="3">
                  <c:v>55.715350497565034</c:v>
                </c:pt>
                <c:pt idx="4">
                  <c:v>54.09593386773323</c:v>
                </c:pt>
                <c:pt idx="5">
                  <c:v>53.449953744458021</c:v>
                </c:pt>
                <c:pt idx="6">
                  <c:v>53.790485268612024</c:v>
                </c:pt>
                <c:pt idx="7">
                  <c:v>52.914144121231473</c:v>
                </c:pt>
                <c:pt idx="8">
                  <c:v>66.57994969155547</c:v>
                </c:pt>
                <c:pt idx="9">
                  <c:v>53.336344792508122</c:v>
                </c:pt>
                <c:pt idx="10">
                  <c:v>44.452271279609526</c:v>
                </c:pt>
                <c:pt idx="11">
                  <c:v>63.332704683498839</c:v>
                </c:pt>
                <c:pt idx="12">
                  <c:v>44.239280760938648</c:v>
                </c:pt>
                <c:pt idx="13">
                  <c:v>49.484136397616069</c:v>
                </c:pt>
                <c:pt idx="14">
                  <c:v>53.584666042872946</c:v>
                </c:pt>
                <c:pt idx="15">
                  <c:v>67.664910146313431</c:v>
                </c:pt>
                <c:pt idx="16">
                  <c:v>39.928316222145703</c:v>
                </c:pt>
                <c:pt idx="17">
                  <c:v>43.863875618799902</c:v>
                </c:pt>
                <c:pt idx="18">
                  <c:v>53.4</c:v>
                </c:pt>
              </c:numCache>
            </c:numRef>
          </c:val>
        </c:ser>
        <c:ser>
          <c:idx val="8"/>
          <c:order val="4"/>
          <c:tx>
            <c:strRef>
              <c:f>'Annual Emmisions by Sector'!$K$3</c:f>
              <c:strCache>
                <c:ptCount val="1"/>
                <c:pt idx="0">
                  <c:v>Solid Waste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Sector'!$K$5:$K$23</c:f>
              <c:numCache>
                <c:formatCode>#,##0</c:formatCode>
                <c:ptCount val="19"/>
                <c:pt idx="0">
                  <c:v>-9.4652380952380959</c:v>
                </c:pt>
                <c:pt idx="1">
                  <c:v>-9.4652380952380959</c:v>
                </c:pt>
                <c:pt idx="2">
                  <c:v>-9.4652380952380959</c:v>
                </c:pt>
                <c:pt idx="3">
                  <c:v>-9.4652380952380959</c:v>
                </c:pt>
                <c:pt idx="4">
                  <c:v>-9.4652380952380959</c:v>
                </c:pt>
                <c:pt idx="5">
                  <c:v>-9.4652380952380959</c:v>
                </c:pt>
                <c:pt idx="6">
                  <c:v>-9.4652380952380959</c:v>
                </c:pt>
                <c:pt idx="7">
                  <c:v>-9.4652380952380959</c:v>
                </c:pt>
                <c:pt idx="8">
                  <c:v>-9.4652380952380959</c:v>
                </c:pt>
                <c:pt idx="9">
                  <c:v>-9.4652380952380959</c:v>
                </c:pt>
                <c:pt idx="10">
                  <c:v>-9.4652380952380959</c:v>
                </c:pt>
                <c:pt idx="11">
                  <c:v>-9.4652380952380959</c:v>
                </c:pt>
                <c:pt idx="12">
                  <c:v>-9.4652380952380959</c:v>
                </c:pt>
                <c:pt idx="13">
                  <c:v>-9.4652380952380959</c:v>
                </c:pt>
                <c:pt idx="14">
                  <c:v>-9.4652380952380959</c:v>
                </c:pt>
                <c:pt idx="15">
                  <c:v>27.4</c:v>
                </c:pt>
                <c:pt idx="16">
                  <c:v>37.4</c:v>
                </c:pt>
                <c:pt idx="17">
                  <c:v>38.6</c:v>
                </c:pt>
                <c:pt idx="18">
                  <c:v>48</c:v>
                </c:pt>
              </c:numCache>
            </c:numRef>
          </c:val>
        </c:ser>
        <c:ser>
          <c:idx val="4"/>
          <c:order val="5"/>
          <c:tx>
            <c:strRef>
              <c:f>'Annual Emmisions by Sector'!$G$3</c:f>
              <c:strCache>
                <c:ptCount val="1"/>
                <c:pt idx="0">
                  <c:v>Faculty / Staff Commuting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Sector'!$G$5:$G$23</c:f>
              <c:numCache>
                <c:formatCode>#,##0</c:formatCode>
                <c:ptCount val="19"/>
                <c:pt idx="0">
                  <c:v>546.44643821744637</c:v>
                </c:pt>
                <c:pt idx="1">
                  <c:v>549.42778605137164</c:v>
                </c:pt>
                <c:pt idx="2">
                  <c:v>558.46414373052392</c:v>
                </c:pt>
                <c:pt idx="3">
                  <c:v>557.09743936840107</c:v>
                </c:pt>
                <c:pt idx="4">
                  <c:v>547.13742233694006</c:v>
                </c:pt>
                <c:pt idx="5">
                  <c:v>547.0280673336573</c:v>
                </c:pt>
                <c:pt idx="6">
                  <c:v>542.96813548143234</c:v>
                </c:pt>
                <c:pt idx="7">
                  <c:v>508.95790704326629</c:v>
                </c:pt>
                <c:pt idx="8">
                  <c:v>516.50788050972858</c:v>
                </c:pt>
                <c:pt idx="9">
                  <c:v>523.78903012029116</c:v>
                </c:pt>
                <c:pt idx="10">
                  <c:v>522.50866136410536</c:v>
                </c:pt>
                <c:pt idx="11">
                  <c:v>506.78471456700618</c:v>
                </c:pt>
                <c:pt idx="12">
                  <c:v>529.68082081580644</c:v>
                </c:pt>
                <c:pt idx="13">
                  <c:v>502.59845765455702</c:v>
                </c:pt>
                <c:pt idx="14">
                  <c:v>514.96323472584436</c:v>
                </c:pt>
                <c:pt idx="15">
                  <c:v>513.84896724003352</c:v>
                </c:pt>
                <c:pt idx="16">
                  <c:v>537.25022279192888</c:v>
                </c:pt>
                <c:pt idx="17">
                  <c:v>554.7123807772881</c:v>
                </c:pt>
                <c:pt idx="18">
                  <c:v>501.7</c:v>
                </c:pt>
              </c:numCache>
            </c:numRef>
          </c:val>
        </c:ser>
        <c:ser>
          <c:idx val="11"/>
          <c:order val="6"/>
          <c:tx>
            <c:strRef>
              <c:f>'Annual Emmisions by Sector'!$M$3</c:f>
              <c:strCache>
                <c:ptCount val="1"/>
                <c:pt idx="0">
                  <c:v>Scope 2 T&amp;D Losses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Sector'!$M$5:$M$23</c:f>
              <c:numCache>
                <c:formatCode>#,##0</c:formatCode>
                <c:ptCount val="19"/>
                <c:pt idx="0">
                  <c:v>553.34370711173983</c:v>
                </c:pt>
                <c:pt idx="1">
                  <c:v>562.71861853970665</c:v>
                </c:pt>
                <c:pt idx="2">
                  <c:v>577.42096537913835</c:v>
                </c:pt>
                <c:pt idx="3">
                  <c:v>578.78512955073256</c:v>
                </c:pt>
                <c:pt idx="4">
                  <c:v>578.9514314993346</c:v>
                </c:pt>
                <c:pt idx="5">
                  <c:v>579.93183667261769</c:v>
                </c:pt>
                <c:pt idx="6">
                  <c:v>580.52065285764581</c:v>
                </c:pt>
                <c:pt idx="7">
                  <c:v>622.95694212625324</c:v>
                </c:pt>
                <c:pt idx="8">
                  <c:v>621.6528842744483</c:v>
                </c:pt>
                <c:pt idx="9">
                  <c:v>618.26204829861842</c:v>
                </c:pt>
                <c:pt idx="10">
                  <c:v>589.40713945609207</c:v>
                </c:pt>
                <c:pt idx="11">
                  <c:v>643.28716069987922</c:v>
                </c:pt>
                <c:pt idx="12">
                  <c:v>661.51836515422838</c:v>
                </c:pt>
                <c:pt idx="13">
                  <c:v>649.52985697248255</c:v>
                </c:pt>
                <c:pt idx="14">
                  <c:v>653.41611597373083</c:v>
                </c:pt>
                <c:pt idx="15">
                  <c:v>656.43486509414947</c:v>
                </c:pt>
                <c:pt idx="16">
                  <c:v>612.95156185541157</c:v>
                </c:pt>
                <c:pt idx="17">
                  <c:v>641.10459070315756</c:v>
                </c:pt>
                <c:pt idx="18">
                  <c:v>634.5</c:v>
                </c:pt>
              </c:numCache>
            </c:numRef>
          </c:val>
        </c:ser>
        <c:ser>
          <c:idx val="10"/>
          <c:order val="7"/>
          <c:tx>
            <c:strRef>
              <c:f>'Annual Emmisions by Sector'!$L$3</c:f>
              <c:strCache>
                <c:ptCount val="1"/>
                <c:pt idx="0">
                  <c:v>Paper Purchasing 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Sector'!$L$5:$L$23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87.253968374999999</c:v>
                </c:pt>
                <c:pt idx="18">
                  <c:v>86</c:v>
                </c:pt>
              </c:numCache>
            </c:numRef>
          </c:val>
        </c:ser>
        <c:ser>
          <c:idx val="12"/>
          <c:order val="8"/>
          <c:tx>
            <c:strRef>
              <c:f>'Annual Emmisions by Sector'!$N$3</c:f>
              <c:strCache>
                <c:ptCount val="1"/>
                <c:pt idx="0">
                  <c:v>Offsets (Ordway)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Sector'!$N$5:$N$23</c:f>
              <c:numCache>
                <c:formatCode>#,##0</c:formatCode>
                <c:ptCount val="19"/>
                <c:pt idx="0">
                  <c:v>-154.61688078130334</c:v>
                </c:pt>
                <c:pt idx="1">
                  <c:v>-154.61688078130334</c:v>
                </c:pt>
                <c:pt idx="2">
                  <c:v>-154.61688078130334</c:v>
                </c:pt>
                <c:pt idx="3">
                  <c:v>-154.61688078130334</c:v>
                </c:pt>
                <c:pt idx="4">
                  <c:v>-154.61688078130334</c:v>
                </c:pt>
                <c:pt idx="5">
                  <c:v>-154.61688078130334</c:v>
                </c:pt>
                <c:pt idx="6">
                  <c:v>-154.61688078130334</c:v>
                </c:pt>
                <c:pt idx="7">
                  <c:v>-154.61688078130334</c:v>
                </c:pt>
                <c:pt idx="8">
                  <c:v>-154.61688078130334</c:v>
                </c:pt>
                <c:pt idx="9">
                  <c:v>-154.61688078130334</c:v>
                </c:pt>
                <c:pt idx="10">
                  <c:v>-154.61688078130334</c:v>
                </c:pt>
                <c:pt idx="11">
                  <c:v>-154.61688078130334</c:v>
                </c:pt>
                <c:pt idx="12">
                  <c:v>-154.61688078130334</c:v>
                </c:pt>
                <c:pt idx="13">
                  <c:v>-154.61688078130334</c:v>
                </c:pt>
                <c:pt idx="14">
                  <c:v>-154.61688078130334</c:v>
                </c:pt>
                <c:pt idx="15">
                  <c:v>-154.61688078130334</c:v>
                </c:pt>
                <c:pt idx="16">
                  <c:v>-154.61688078130334</c:v>
                </c:pt>
                <c:pt idx="17">
                  <c:v>-154.61688078130334</c:v>
                </c:pt>
                <c:pt idx="18">
                  <c:v>-155</c:v>
                </c:pt>
              </c:numCache>
            </c:numRef>
          </c:val>
        </c:ser>
        <c:ser>
          <c:idx val="3"/>
          <c:order val="9"/>
          <c:tx>
            <c:strRef>
              <c:f>'Annual Emmisions by Sector'!$F$3</c:f>
              <c:strCache>
                <c:ptCount val="1"/>
                <c:pt idx="0">
                  <c:v>Purchased Electricity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Sector'!$F$5:$F$23</c:f>
              <c:numCache>
                <c:formatCode>#,##0</c:formatCode>
                <c:ptCount val="19"/>
                <c:pt idx="0">
                  <c:v>5594.9197052409254</c:v>
                </c:pt>
                <c:pt idx="1">
                  <c:v>5689.7104763459238</c:v>
                </c:pt>
                <c:pt idx="2">
                  <c:v>5838.3675388335105</c:v>
                </c:pt>
                <c:pt idx="3">
                  <c:v>5852.160754346296</c:v>
                </c:pt>
                <c:pt idx="4">
                  <c:v>5853.842251826607</c:v>
                </c:pt>
                <c:pt idx="5">
                  <c:v>5863.7552374675806</c:v>
                </c:pt>
                <c:pt idx="6">
                  <c:v>5869.7088233384184</c:v>
                </c:pt>
                <c:pt idx="7">
                  <c:v>6298.7868592765617</c:v>
                </c:pt>
                <c:pt idx="8">
                  <c:v>6285.6013854416442</c:v>
                </c:pt>
                <c:pt idx="9">
                  <c:v>6251.3162661304759</c:v>
                </c:pt>
                <c:pt idx="10">
                  <c:v>5959.5610767227108</c:v>
                </c:pt>
                <c:pt idx="11">
                  <c:v>6504.3479581876682</c:v>
                </c:pt>
                <c:pt idx="12">
                  <c:v>6688.6856921149783</c:v>
                </c:pt>
                <c:pt idx="13">
                  <c:v>6567.4685538328795</c:v>
                </c:pt>
                <c:pt idx="14">
                  <c:v>6606.7629504010556</c:v>
                </c:pt>
                <c:pt idx="15">
                  <c:v>6637.2858581741784</c:v>
                </c:pt>
                <c:pt idx="16">
                  <c:v>6197.621347649163</c:v>
                </c:pt>
                <c:pt idx="17">
                  <c:v>6482.2797504430391</c:v>
                </c:pt>
                <c:pt idx="18">
                  <c:v>6416</c:v>
                </c:pt>
              </c:numCache>
            </c:numRef>
          </c:val>
        </c:ser>
        <c:ser>
          <c:idx val="6"/>
          <c:order val="10"/>
          <c:tx>
            <c:strRef>
              <c:f>'Annual Emmisions by Sector'!$I$3</c:f>
              <c:strCache>
                <c:ptCount val="1"/>
                <c:pt idx="0">
                  <c:v>Directly Financed Air Travel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Sector'!$I$5:$I$23</c:f>
              <c:numCache>
                <c:formatCode>#,##0</c:formatCode>
                <c:ptCount val="19"/>
                <c:pt idx="0">
                  <c:v>3011.7942761476252</c:v>
                </c:pt>
                <c:pt idx="1">
                  <c:v>2375.0189484567104</c:v>
                </c:pt>
                <c:pt idx="2">
                  <c:v>3243.8152700109817</c:v>
                </c:pt>
                <c:pt idx="3">
                  <c:v>3517.6390858750683</c:v>
                </c:pt>
                <c:pt idx="4">
                  <c:v>3499.9027952593151</c:v>
                </c:pt>
                <c:pt idx="5">
                  <c:v>3451.0558486597906</c:v>
                </c:pt>
                <c:pt idx="6">
                  <c:v>3897.2660697445594</c:v>
                </c:pt>
                <c:pt idx="7">
                  <c:v>4049.6062145300421</c:v>
                </c:pt>
                <c:pt idx="8">
                  <c:v>3758.1704936040715</c:v>
                </c:pt>
                <c:pt idx="9">
                  <c:v>3839.6567409116906</c:v>
                </c:pt>
                <c:pt idx="10">
                  <c:v>3750.5781048984636</c:v>
                </c:pt>
                <c:pt idx="11">
                  <c:v>4281.8320830837401</c:v>
                </c:pt>
                <c:pt idx="12">
                  <c:v>4839.2966266121184</c:v>
                </c:pt>
                <c:pt idx="13">
                  <c:v>4623.6777967832568</c:v>
                </c:pt>
                <c:pt idx="14">
                  <c:v>4728.7579012163642</c:v>
                </c:pt>
                <c:pt idx="15">
                  <c:v>4840.9562080581973</c:v>
                </c:pt>
                <c:pt idx="16">
                  <c:v>5240.6937741207239</c:v>
                </c:pt>
                <c:pt idx="17">
                  <c:v>2993.190153774332</c:v>
                </c:pt>
                <c:pt idx="18">
                  <c:v>3606.2</c:v>
                </c:pt>
              </c:numCache>
            </c:numRef>
          </c:val>
        </c:ser>
        <c:ser>
          <c:idx val="7"/>
          <c:order val="11"/>
          <c:tx>
            <c:strRef>
              <c:f>'Annual Emmisions by Sector'!$J$3</c:f>
              <c:strCache>
                <c:ptCount val="1"/>
                <c:pt idx="0">
                  <c:v>Study Abroad Air Travel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Sector'!$J$5:$J$23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2144.4276873753379</c:v>
                </c:pt>
                <c:pt idx="18">
                  <c:v>2156.3000000000002</c:v>
                </c:pt>
              </c:numCache>
            </c:numRef>
          </c:val>
        </c:ser>
        <c:ser>
          <c:idx val="0"/>
          <c:order val="12"/>
          <c:tx>
            <c:strRef>
              <c:f>'Annual Emmisions by Sector'!$E$3</c:f>
              <c:strCache>
                <c:ptCount val="1"/>
                <c:pt idx="0">
                  <c:v>Heating</c:v>
                </c:pt>
              </c:strCache>
            </c:strRef>
          </c:tx>
          <c:cat>
            <c:strRef>
              <c:f>'Annual Emmisions by Sector'!$A$5:$A$23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'Annual Emmisions by Sector'!$E$5:$E$23</c:f>
              <c:numCache>
                <c:formatCode>#,##0</c:formatCode>
                <c:ptCount val="19"/>
                <c:pt idx="0">
                  <c:v>3660.2938068267881</c:v>
                </c:pt>
                <c:pt idx="1">
                  <c:v>3897.2004887523713</c:v>
                </c:pt>
                <c:pt idx="2">
                  <c:v>6695.5248113473726</c:v>
                </c:pt>
                <c:pt idx="3">
                  <c:v>7722.8590875170476</c:v>
                </c:pt>
                <c:pt idx="4">
                  <c:v>5527.7468016622761</c:v>
                </c:pt>
                <c:pt idx="5">
                  <c:v>7242.7886944557849</c:v>
                </c:pt>
                <c:pt idx="6">
                  <c:v>6423.2272145382331</c:v>
                </c:pt>
                <c:pt idx="7">
                  <c:v>3989.6660886983764</c:v>
                </c:pt>
                <c:pt idx="8">
                  <c:v>3959.8540029157075</c:v>
                </c:pt>
                <c:pt idx="9">
                  <c:v>2204.2536077812956</c:v>
                </c:pt>
                <c:pt idx="10">
                  <c:v>8584.9205510412794</c:v>
                </c:pt>
                <c:pt idx="11">
                  <c:v>2356.167743884243</c:v>
                </c:pt>
                <c:pt idx="12">
                  <c:v>1670.3860613388226</c:v>
                </c:pt>
                <c:pt idx="13">
                  <c:v>9036.1734886846552</c:v>
                </c:pt>
                <c:pt idx="14">
                  <c:v>10212.057127396858</c:v>
                </c:pt>
                <c:pt idx="15">
                  <c:v>7780.8921322124643</c:v>
                </c:pt>
                <c:pt idx="16">
                  <c:v>9032.1864260913189</c:v>
                </c:pt>
                <c:pt idx="17">
                  <c:v>6386.2011005027853</c:v>
                </c:pt>
                <c:pt idx="18">
                  <c:v>6492</c:v>
                </c:pt>
              </c:numCache>
            </c:numRef>
          </c:val>
        </c:ser>
        <c:axId val="60861056"/>
        <c:axId val="60871424"/>
      </c:areaChart>
      <c:catAx>
        <c:axId val="6086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</c:title>
        <c:numFmt formatCode="General" sourceLinked="1"/>
        <c:tickLblPos val="nextTo"/>
        <c:crossAx val="60871424"/>
        <c:crosses val="autoZero"/>
        <c:auto val="1"/>
        <c:lblAlgn val="ctr"/>
        <c:lblOffset val="100"/>
      </c:catAx>
      <c:valAx>
        <c:axId val="608714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eCO2 Emissions (Metric Tons)</a:t>
                </a:r>
              </a:p>
            </c:rich>
          </c:tx>
          <c:layout/>
        </c:title>
        <c:numFmt formatCode="#,##0" sourceLinked="1"/>
        <c:tickLblPos val="nextTo"/>
        <c:crossAx val="608610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1990/91 - 2008/09 Total Annual Emissions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436626401788901"/>
          <c:y val="0.10416660043932609"/>
          <c:w val="0.77464815369448692"/>
          <c:h val="0.5833329624602232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'Total Annual Emissions'!$A$4:$A$22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2007/08*</c:v>
                </c:pt>
                <c:pt idx="18">
                  <c:v>2008/09</c:v>
                </c:pt>
              </c:strCache>
            </c:strRef>
          </c:cat>
          <c:val>
            <c:numRef>
              <c:f>'Total Annual Emissions'!$B$4:$B$22</c:f>
              <c:numCache>
                <c:formatCode>#,##0</c:formatCode>
                <c:ptCount val="19"/>
                <c:pt idx="0">
                  <c:v>17930.438417340927</c:v>
                </c:pt>
                <c:pt idx="1">
                  <c:v>17635.524142414215</c:v>
                </c:pt>
                <c:pt idx="2">
                  <c:v>21575.563694345368</c:v>
                </c:pt>
                <c:pt idx="3">
                  <c:v>22995.871948486034</c:v>
                </c:pt>
                <c:pt idx="4">
                  <c:v>20766.361178604606</c:v>
                </c:pt>
                <c:pt idx="5">
                  <c:v>22504.714038458005</c:v>
                </c:pt>
                <c:pt idx="6">
                  <c:v>21996.551916767115</c:v>
                </c:pt>
                <c:pt idx="7">
                  <c:v>20480.232839057917</c:v>
                </c:pt>
                <c:pt idx="8">
                  <c:v>20225.420169291327</c:v>
                </c:pt>
                <c:pt idx="9">
                  <c:v>18513.36486402441</c:v>
                </c:pt>
                <c:pt idx="10">
                  <c:v>24137.172830074978</c:v>
                </c:pt>
                <c:pt idx="11">
                  <c:v>19558.989820444625</c:v>
                </c:pt>
                <c:pt idx="12">
                  <c:v>19882.324143513644</c:v>
                </c:pt>
                <c:pt idx="13">
                  <c:v>26741.800006856196</c:v>
                </c:pt>
                <c:pt idx="14">
                  <c:v>28021.855396440904</c:v>
                </c:pt>
                <c:pt idx="15">
                  <c:v>25803.422058404511</c:v>
                </c:pt>
                <c:pt idx="16">
                  <c:v>26814.053917297952</c:v>
                </c:pt>
                <c:pt idx="17">
                  <c:v>19351</c:v>
                </c:pt>
                <c:pt idx="18">
                  <c:v>19845.3</c:v>
                </c:pt>
              </c:numCache>
            </c:numRef>
          </c:val>
        </c:ser>
        <c:axId val="59586048"/>
        <c:axId val="59587968"/>
      </c:barChart>
      <c:catAx>
        <c:axId val="59586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0422557391593659"/>
              <c:y val="0.854166256561680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7968"/>
        <c:crosses val="autoZero"/>
        <c:auto val="1"/>
        <c:lblAlgn val="ctr"/>
        <c:lblOffset val="100"/>
        <c:tickLblSkip val="1"/>
        <c:tickMarkSkip val="1"/>
      </c:catAx>
      <c:valAx>
        <c:axId val="5958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eCO2 Emissions MT</a:t>
                </a:r>
              </a:p>
            </c:rich>
          </c:tx>
          <c:layout>
            <c:manualLayout>
              <c:xMode val="edge"/>
              <c:yMode val="edge"/>
              <c:x val="3.6619718309859162E-2"/>
              <c:y val="0.1458333333333332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6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Heating &amp; Electrical Emissions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49273897198203"/>
          <c:y val="0.12186517994891415"/>
          <c:w val="0.66459559743795205"/>
          <c:h val="0.5996983698510985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'Heating &amp; Electric Emissions'!$A$4:$A$22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&amp; Electric Emissions'!$B$4:$B$22</c:f>
              <c:numCache>
                <c:formatCode>#,##0</c:formatCode>
                <c:ptCount val="19"/>
                <c:pt idx="0">
                  <c:v>5594.9197052409254</c:v>
                </c:pt>
                <c:pt idx="1">
                  <c:v>5689.7104763459238</c:v>
                </c:pt>
                <c:pt idx="2">
                  <c:v>5838.3675388335105</c:v>
                </c:pt>
                <c:pt idx="3">
                  <c:v>5852.160754346296</c:v>
                </c:pt>
                <c:pt idx="4">
                  <c:v>5853.842251826607</c:v>
                </c:pt>
                <c:pt idx="5">
                  <c:v>5863.7552374675806</c:v>
                </c:pt>
                <c:pt idx="6">
                  <c:v>5869.7088233384184</c:v>
                </c:pt>
                <c:pt idx="7">
                  <c:v>6298.7868592765617</c:v>
                </c:pt>
                <c:pt idx="8">
                  <c:v>6285.6013854416442</c:v>
                </c:pt>
                <c:pt idx="9">
                  <c:v>6251.3162661304759</c:v>
                </c:pt>
                <c:pt idx="10">
                  <c:v>5959.5610767227108</c:v>
                </c:pt>
                <c:pt idx="11">
                  <c:v>6504.3479581876682</c:v>
                </c:pt>
                <c:pt idx="12">
                  <c:v>6688.6856921149783</c:v>
                </c:pt>
                <c:pt idx="13">
                  <c:v>6567.4685538328795</c:v>
                </c:pt>
                <c:pt idx="14">
                  <c:v>6606.7629504010556</c:v>
                </c:pt>
                <c:pt idx="15">
                  <c:v>6637.2858581741784</c:v>
                </c:pt>
                <c:pt idx="16">
                  <c:v>6197.621347649163</c:v>
                </c:pt>
                <c:pt idx="17">
                  <c:v>6482.27975044304</c:v>
                </c:pt>
                <c:pt idx="18">
                  <c:v>6415.6</c:v>
                </c:pt>
              </c:numCache>
            </c:numRef>
          </c:val>
        </c:ser>
        <c:ser>
          <c:idx val="2"/>
          <c:order val="1"/>
          <c:cat>
            <c:strRef>
              <c:f>'Heating &amp; Electric Emissions'!$A$4:$A$22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&amp; Electric Emissions'!$C$4:$C$22</c:f>
              <c:numCache>
                <c:formatCode>#,##0</c:formatCode>
                <c:ptCount val="19"/>
                <c:pt idx="0">
                  <c:v>3660.2938068267881</c:v>
                </c:pt>
                <c:pt idx="1">
                  <c:v>3897.2004887523713</c:v>
                </c:pt>
                <c:pt idx="2">
                  <c:v>6695.5248113473726</c:v>
                </c:pt>
                <c:pt idx="3">
                  <c:v>7722.8590875170476</c:v>
                </c:pt>
                <c:pt idx="4">
                  <c:v>5527.7468016622761</c:v>
                </c:pt>
                <c:pt idx="5">
                  <c:v>7242.7886944557849</c:v>
                </c:pt>
                <c:pt idx="6">
                  <c:v>6423.2272145382331</c:v>
                </c:pt>
                <c:pt idx="7">
                  <c:v>3989.6660886983764</c:v>
                </c:pt>
                <c:pt idx="8">
                  <c:v>3959.8540029157075</c:v>
                </c:pt>
                <c:pt idx="9">
                  <c:v>2204.2536077812956</c:v>
                </c:pt>
                <c:pt idx="10">
                  <c:v>8584.9205510412794</c:v>
                </c:pt>
                <c:pt idx="11">
                  <c:v>2356.167743884243</c:v>
                </c:pt>
                <c:pt idx="12">
                  <c:v>1670.3860613388226</c:v>
                </c:pt>
                <c:pt idx="13">
                  <c:v>9036.1734886846552</c:v>
                </c:pt>
                <c:pt idx="14">
                  <c:v>10212.057127396858</c:v>
                </c:pt>
                <c:pt idx="15">
                  <c:v>7780.8921322124643</c:v>
                </c:pt>
                <c:pt idx="16">
                  <c:v>9032.1864260913189</c:v>
                </c:pt>
                <c:pt idx="17">
                  <c:v>6386.2011005027853</c:v>
                </c:pt>
                <c:pt idx="18">
                  <c:v>6492</c:v>
                </c:pt>
              </c:numCache>
            </c:numRef>
          </c:val>
        </c:ser>
        <c:axId val="59806080"/>
        <c:axId val="59808000"/>
      </c:barChart>
      <c:catAx>
        <c:axId val="5980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1861207991187444"/>
              <c:y val="0.87088813184691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08000"/>
        <c:crosses val="autoZero"/>
        <c:auto val="1"/>
        <c:lblAlgn val="ctr"/>
        <c:lblOffset val="100"/>
        <c:tickLblSkip val="1"/>
        <c:tickMarkSkip val="1"/>
      </c:catAx>
      <c:valAx>
        <c:axId val="59808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eCO2 Emissions MT</a:t>
                </a:r>
              </a:p>
            </c:rich>
          </c:tx>
          <c:layout>
            <c:manualLayout>
              <c:xMode val="edge"/>
              <c:yMode val="edge"/>
              <c:x val="3.7267080745341609E-2"/>
              <c:y val="0.1379314223653081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06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Electric Emissions Over Time (MT)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'Heating &amp; Electric Emissions'!$A$4:$A$22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&amp; Electric Emissions'!$B$4:$B$22</c:f>
              <c:numCache>
                <c:formatCode>#,##0</c:formatCode>
                <c:ptCount val="19"/>
                <c:pt idx="0">
                  <c:v>5594.9197052409254</c:v>
                </c:pt>
                <c:pt idx="1">
                  <c:v>5689.7104763459238</c:v>
                </c:pt>
                <c:pt idx="2">
                  <c:v>5838.3675388335105</c:v>
                </c:pt>
                <c:pt idx="3">
                  <c:v>5852.160754346296</c:v>
                </c:pt>
                <c:pt idx="4">
                  <c:v>5853.842251826607</c:v>
                </c:pt>
                <c:pt idx="5">
                  <c:v>5863.7552374675806</c:v>
                </c:pt>
                <c:pt idx="6">
                  <c:v>5869.7088233384184</c:v>
                </c:pt>
                <c:pt idx="7">
                  <c:v>6298.7868592765617</c:v>
                </c:pt>
                <c:pt idx="8">
                  <c:v>6285.6013854416442</c:v>
                </c:pt>
                <c:pt idx="9">
                  <c:v>6251.3162661304759</c:v>
                </c:pt>
                <c:pt idx="10">
                  <c:v>5959.5610767227108</c:v>
                </c:pt>
                <c:pt idx="11">
                  <c:v>6504.3479581876682</c:v>
                </c:pt>
                <c:pt idx="12">
                  <c:v>6688.6856921149783</c:v>
                </c:pt>
                <c:pt idx="13">
                  <c:v>6567.4685538328795</c:v>
                </c:pt>
                <c:pt idx="14">
                  <c:v>6606.7629504010556</c:v>
                </c:pt>
                <c:pt idx="15">
                  <c:v>6637.2858581741784</c:v>
                </c:pt>
                <c:pt idx="16">
                  <c:v>6197.621347649163</c:v>
                </c:pt>
                <c:pt idx="17">
                  <c:v>6482.27975044304</c:v>
                </c:pt>
                <c:pt idx="18">
                  <c:v>6415.6</c:v>
                </c:pt>
              </c:numCache>
            </c:numRef>
          </c:val>
        </c:ser>
        <c:marker val="1"/>
        <c:axId val="59798656"/>
        <c:axId val="59800192"/>
      </c:lineChart>
      <c:catAx>
        <c:axId val="59798656"/>
        <c:scaling>
          <c:orientation val="minMax"/>
        </c:scaling>
        <c:axPos val="b"/>
        <c:tickLblPos val="nextTo"/>
        <c:crossAx val="59800192"/>
        <c:crosses val="autoZero"/>
        <c:auto val="1"/>
        <c:lblAlgn val="ctr"/>
        <c:lblOffset val="100"/>
      </c:catAx>
      <c:valAx>
        <c:axId val="59800192"/>
        <c:scaling>
          <c:orientation val="minMax"/>
          <c:min val="0"/>
        </c:scaling>
        <c:axPos val="l"/>
        <c:majorGridlines/>
        <c:numFmt formatCode="#,##0" sourceLinked="1"/>
        <c:tickLblPos val="nextTo"/>
        <c:crossAx val="59798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Heating Emissions Over Time (MT)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'Heating &amp; Electric Emissions'!$A$4:$A$22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'Heating &amp; Electric Emissions'!$C$4:$C$22</c:f>
              <c:numCache>
                <c:formatCode>#,##0</c:formatCode>
                <c:ptCount val="19"/>
                <c:pt idx="0">
                  <c:v>3660.2938068267881</c:v>
                </c:pt>
                <c:pt idx="1">
                  <c:v>3897.2004887523713</c:v>
                </c:pt>
                <c:pt idx="2">
                  <c:v>6695.5248113473726</c:v>
                </c:pt>
                <c:pt idx="3">
                  <c:v>7722.8590875170476</c:v>
                </c:pt>
                <c:pt idx="4">
                  <c:v>5527.7468016622761</c:v>
                </c:pt>
                <c:pt idx="5">
                  <c:v>7242.7886944557849</c:v>
                </c:pt>
                <c:pt idx="6">
                  <c:v>6423.2272145382331</c:v>
                </c:pt>
                <c:pt idx="7">
                  <c:v>3989.6660886983764</c:v>
                </c:pt>
                <c:pt idx="8">
                  <c:v>3959.8540029157075</c:v>
                </c:pt>
                <c:pt idx="9">
                  <c:v>2204.2536077812956</c:v>
                </c:pt>
                <c:pt idx="10">
                  <c:v>8584.9205510412794</c:v>
                </c:pt>
                <c:pt idx="11">
                  <c:v>2356.167743884243</c:v>
                </c:pt>
                <c:pt idx="12">
                  <c:v>1670.3860613388226</c:v>
                </c:pt>
                <c:pt idx="13">
                  <c:v>9036.1734886846552</c:v>
                </c:pt>
                <c:pt idx="14">
                  <c:v>10212.057127396858</c:v>
                </c:pt>
                <c:pt idx="15">
                  <c:v>7780.8921322124643</c:v>
                </c:pt>
                <c:pt idx="16">
                  <c:v>9032.1864260913189</c:v>
                </c:pt>
                <c:pt idx="17">
                  <c:v>6386.2011005027853</c:v>
                </c:pt>
                <c:pt idx="18">
                  <c:v>6492</c:v>
                </c:pt>
              </c:numCache>
            </c:numRef>
          </c:val>
        </c:ser>
        <c:marker val="1"/>
        <c:axId val="59844864"/>
        <c:axId val="59858944"/>
      </c:lineChart>
      <c:catAx>
        <c:axId val="59844864"/>
        <c:scaling>
          <c:orientation val="minMax"/>
        </c:scaling>
        <c:axPos val="b"/>
        <c:tickLblPos val="nextTo"/>
        <c:crossAx val="59858944"/>
        <c:crosses val="autoZero"/>
        <c:auto val="1"/>
        <c:lblAlgn val="ctr"/>
        <c:lblOffset val="100"/>
      </c:catAx>
      <c:valAx>
        <c:axId val="59858944"/>
        <c:scaling>
          <c:orientation val="minMax"/>
        </c:scaling>
        <c:axPos val="l"/>
        <c:majorGridlines/>
        <c:numFmt formatCode="#,##0" sourceLinked="1"/>
        <c:tickLblPos val="nextTo"/>
        <c:crossAx val="59844864"/>
        <c:crosses val="autoZero"/>
        <c:crossBetween val="between"/>
      </c:valAx>
    </c:plotArea>
    <c:plotVisOnly val="1"/>
  </c:chart>
  <c:printSettings>
    <c:headerFooter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Annual kWh Used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906881205066813"/>
          <c:y val="0.11874981880215595"/>
          <c:w val="0.79095768274712397"/>
          <c:h val="0.6889873140857389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'Electric kWh'!$A$4:$A$13</c:f>
              <c:strCache>
                <c:ptCount val="10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</c:strCache>
            </c:strRef>
          </c:cat>
          <c:val>
            <c:numRef>
              <c:f>'Electric kWh'!$B$4:$B$13</c:f>
              <c:numCache>
                <c:formatCode>_(* #,##0_);_(* \(#,##0\);_(* "-"_);_(@_)</c:formatCode>
                <c:ptCount val="10"/>
                <c:pt idx="0">
                  <c:v>12735222</c:v>
                </c:pt>
                <c:pt idx="1">
                  <c:v>12188404</c:v>
                </c:pt>
                <c:pt idx="2">
                  <c:v>13445399</c:v>
                </c:pt>
                <c:pt idx="3">
                  <c:v>13893933</c:v>
                </c:pt>
                <c:pt idx="4">
                  <c:v>13616229</c:v>
                </c:pt>
                <c:pt idx="5">
                  <c:v>13669434</c:v>
                </c:pt>
                <c:pt idx="6">
                  <c:v>13772060</c:v>
                </c:pt>
                <c:pt idx="7">
                  <c:v>13077532</c:v>
                </c:pt>
                <c:pt idx="8">
                  <c:v>13438593</c:v>
                </c:pt>
                <c:pt idx="9">
                  <c:v>13072677</c:v>
                </c:pt>
              </c:numCache>
            </c:numRef>
          </c:val>
        </c:ser>
        <c:axId val="59949440"/>
        <c:axId val="59951360"/>
      </c:barChart>
      <c:catAx>
        <c:axId val="59949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9141568551568143"/>
              <c:y val="0.902677165354330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1360"/>
        <c:crosses val="autoZero"/>
        <c:auto val="1"/>
        <c:lblAlgn val="ctr"/>
        <c:lblOffset val="100"/>
        <c:tickLblSkip val="1"/>
        <c:tickMarkSkip val="1"/>
      </c:catAx>
      <c:valAx>
        <c:axId val="5995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3.5422343324250732E-2"/>
              <c:y val="0.3374995078740165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49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Annual MCF Natural Gas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678903192335513"/>
          <c:y val="9.7826151856896401E-2"/>
          <c:w val="0.83027546181648004"/>
          <c:h val="0.6250004146412828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'Natural Gas MCF'!$A$4:$A$22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'Natural Gas MCF'!$B$4:$B$22</c:f>
              <c:numCache>
                <c:formatCode>#,##0</c:formatCode>
                <c:ptCount val="19"/>
                <c:pt idx="0">
                  <c:v>69181.852871085095</c:v>
                </c:pt>
                <c:pt idx="1">
                  <c:v>73659.538018267645</c:v>
                </c:pt>
                <c:pt idx="2">
                  <c:v>80084.281813672365</c:v>
                </c:pt>
                <c:pt idx="3">
                  <c:v>81868.337596650206</c:v>
                </c:pt>
                <c:pt idx="4">
                  <c:v>71263.117108948543</c:v>
                </c:pt>
                <c:pt idx="5">
                  <c:v>85149.017953126138</c:v>
                </c:pt>
                <c:pt idx="6">
                  <c:v>81779.134807501308</c:v>
                </c:pt>
                <c:pt idx="7">
                  <c:v>73352.440367234027</c:v>
                </c:pt>
                <c:pt idx="8">
                  <c:v>72853.299684266021</c:v>
                </c:pt>
                <c:pt idx="9">
                  <c:v>41341.708532999997</c:v>
                </c:pt>
                <c:pt idx="10">
                  <c:v>92379.590690000012</c:v>
                </c:pt>
                <c:pt idx="11">
                  <c:v>42493.233391999995</c:v>
                </c:pt>
                <c:pt idx="12">
                  <c:v>31251.276452999995</c:v>
                </c:pt>
                <c:pt idx="13">
                  <c:v>90988.268131999997</c:v>
                </c:pt>
                <c:pt idx="14">
                  <c:v>101967.68950399999</c:v>
                </c:pt>
                <c:pt idx="15">
                  <c:v>98390.310602000027</c:v>
                </c:pt>
                <c:pt idx="16">
                  <c:v>99464.693095999988</c:v>
                </c:pt>
                <c:pt idx="17">
                  <c:v>104327</c:v>
                </c:pt>
                <c:pt idx="18">
                  <c:v>63293</c:v>
                </c:pt>
              </c:numCache>
            </c:numRef>
          </c:val>
        </c:ser>
        <c:axId val="60037376"/>
        <c:axId val="60080512"/>
      </c:barChart>
      <c:catAx>
        <c:axId val="6003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0229375857834302"/>
              <c:y val="0.891304775761724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80512"/>
        <c:crosses val="autoZero"/>
        <c:auto val="1"/>
        <c:lblAlgn val="ctr"/>
        <c:lblOffset val="100"/>
        <c:tickLblSkip val="1"/>
        <c:tickMarkSkip val="1"/>
      </c:catAx>
      <c:valAx>
        <c:axId val="6008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Natural Gas MCF</a:t>
                </a:r>
              </a:p>
            </c:rich>
          </c:tx>
          <c:layout>
            <c:manualLayout>
              <c:xMode val="edge"/>
              <c:yMode val="edge"/>
              <c:x val="1.8049002598503703E-2"/>
              <c:y val="0.2768251362324700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3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Annual Fuel Oil Consumption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628820960698713"/>
          <c:y val="9.2682816450532987E-2"/>
          <c:w val="0.83187772925764158"/>
          <c:h val="0.5512188557321164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FCF305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'Fuel Oil Emissions'!$A$4:$A$22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'Fuel Oil Emissions'!$B$4:$B$22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7503</c:v>
                </c:pt>
                <c:pt idx="7">
                  <c:v>0</c:v>
                </c:pt>
                <c:pt idx="8">
                  <c:v>10397</c:v>
                </c:pt>
                <c:pt idx="9">
                  <c:v>1489</c:v>
                </c:pt>
                <c:pt idx="10">
                  <c:v>0</c:v>
                </c:pt>
                <c:pt idx="11">
                  <c:v>3086</c:v>
                </c:pt>
                <c:pt idx="12">
                  <c:v>1489</c:v>
                </c:pt>
                <c:pt idx="13">
                  <c:v>13998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16956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'Fuel Oil Emissions'!$A$4:$A$22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'Fuel Oil Emissions'!$C$4:$C$22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209085</c:v>
                </c:pt>
                <c:pt idx="3">
                  <c:v>288431</c:v>
                </c:pt>
                <c:pt idx="4">
                  <c:v>149460</c:v>
                </c:pt>
                <c:pt idx="5">
                  <c:v>232839</c:v>
                </c:pt>
                <c:pt idx="6">
                  <c:v>171889</c:v>
                </c:pt>
                <c:pt idx="7">
                  <c:v>9246</c:v>
                </c:pt>
                <c:pt idx="8">
                  <c:v>73</c:v>
                </c:pt>
                <c:pt idx="9">
                  <c:v>168</c:v>
                </c:pt>
                <c:pt idx="10">
                  <c:v>314450</c:v>
                </c:pt>
                <c:pt idx="11">
                  <c:v>6542</c:v>
                </c:pt>
                <c:pt idx="12">
                  <c:v>168</c:v>
                </c:pt>
                <c:pt idx="13">
                  <c:v>347129</c:v>
                </c:pt>
                <c:pt idx="14">
                  <c:v>409692</c:v>
                </c:pt>
                <c:pt idx="15">
                  <c:v>219021</c:v>
                </c:pt>
                <c:pt idx="16">
                  <c:v>320608</c:v>
                </c:pt>
                <c:pt idx="17">
                  <c:v>59202</c:v>
                </c:pt>
                <c:pt idx="18">
                  <c:v>267330</c:v>
                </c:pt>
              </c:numCache>
            </c:numRef>
          </c:val>
        </c:ser>
        <c:marker val="1"/>
        <c:axId val="60162816"/>
        <c:axId val="60165120"/>
      </c:lineChart>
      <c:catAx>
        <c:axId val="60162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"/>
              <c:y val="0.814632994046476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65120"/>
        <c:crosses val="autoZero"/>
        <c:auto val="1"/>
        <c:lblAlgn val="ctr"/>
        <c:lblOffset val="100"/>
        <c:tickLblSkip val="1"/>
        <c:tickMarkSkip val="1"/>
      </c:catAx>
      <c:valAx>
        <c:axId val="60165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</a:t>
                </a:r>
              </a:p>
            </c:rich>
          </c:tx>
          <c:layout>
            <c:manualLayout>
              <c:xMode val="edge"/>
              <c:yMode val="edge"/>
              <c:x val="8.7336244541484746E-3"/>
              <c:y val="0.2682922988284997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6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37991266375555"/>
          <c:y val="0.89268177453428155"/>
          <c:w val="0.33624454148471628"/>
          <c:h val="7.31707317073170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Heating &amp; Electric Sector Emissions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80903068190124"/>
          <c:y val="7.755090448983902E-2"/>
          <c:w val="0.82471932735673303"/>
          <c:h val="0.61632560936661551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'Total, Electric &amp; Heating'!$A$4:$A$22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'Total, Electric &amp; Heating'!$B$4:$B$22</c:f>
              <c:numCache>
                <c:formatCode>#,##0</c:formatCode>
                <c:ptCount val="19"/>
                <c:pt idx="0">
                  <c:v>3662.7493749145378</c:v>
                </c:pt>
                <c:pt idx="1">
                  <c:v>3899.8258911819089</c:v>
                </c:pt>
                <c:pt idx="2">
                  <c:v>6700.0310205982933</c:v>
                </c:pt>
                <c:pt idx="3">
                  <c:v>7728.0557341515869</c:v>
                </c:pt>
                <c:pt idx="4">
                  <c:v>5531.4675539730488</c:v>
                </c:pt>
                <c:pt idx="5">
                  <c:v>7247.6630844164683</c:v>
                </c:pt>
                <c:pt idx="6">
                  <c:v>6427.5506018051838</c:v>
                </c:pt>
                <c:pt idx="7">
                  <c:v>3992.3535906916686</c:v>
                </c:pt>
                <c:pt idx="8">
                  <c:v>3962.5213978662819</c:v>
                </c:pt>
                <c:pt idx="9">
                  <c:v>2205.7384993516516</c:v>
                </c:pt>
                <c:pt idx="10">
                  <c:v>8590.6973992557523</c:v>
                </c:pt>
                <c:pt idx="11">
                  <c:v>2357.7548099405453</c:v>
                </c:pt>
                <c:pt idx="12">
                  <c:v>1671.5113057323067</c:v>
                </c:pt>
                <c:pt idx="13">
                  <c:v>9042.2533667392036</c:v>
                </c:pt>
                <c:pt idx="14">
                  <c:v>10218.928149385278</c:v>
                </c:pt>
                <c:pt idx="15">
                  <c:v>7786.1293085908819</c:v>
                </c:pt>
                <c:pt idx="16">
                  <c:v>9038.264453770762</c:v>
                </c:pt>
                <c:pt idx="17">
                  <c:v>6386</c:v>
                </c:pt>
                <c:pt idx="18">
                  <c:v>6492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'Total, Electric &amp; Heating'!$A$4:$A$22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'Total, Electric &amp; Heating'!$C$4:$C$22</c:f>
              <c:numCache>
                <c:formatCode>#,##0</c:formatCode>
                <c:ptCount val="19"/>
                <c:pt idx="0">
                  <c:v>10380.478718431257</c:v>
                </c:pt>
                <c:pt idx="1">
                  <c:v>10632.152734743633</c:v>
                </c:pt>
                <c:pt idx="2">
                  <c:v>10912.866060630515</c:v>
                </c:pt>
                <c:pt idx="3">
                  <c:v>10912.866060630515</c:v>
                </c:pt>
                <c:pt idx="4">
                  <c:v>10912.866060630515</c:v>
                </c:pt>
                <c:pt idx="5">
                  <c:v>10912.866060630515</c:v>
                </c:pt>
                <c:pt idx="6">
                  <c:v>10912.866060630515</c:v>
                </c:pt>
                <c:pt idx="7">
                  <c:v>11693.05551119888</c:v>
                </c:pt>
                <c:pt idx="8">
                  <c:v>11693.05551119888</c:v>
                </c:pt>
                <c:pt idx="9">
                  <c:v>11618.663341440335</c:v>
                </c:pt>
                <c:pt idx="10">
                  <c:v>11119.787526708584</c:v>
                </c:pt>
                <c:pt idx="11">
                  <c:v>12266.575680607571</c:v>
                </c:pt>
                <c:pt idx="12">
                  <c:v>12675.78453014232</c:v>
                </c:pt>
                <c:pt idx="13">
                  <c:v>12422.428186250449</c:v>
                </c:pt>
                <c:pt idx="14">
                  <c:v>12470.968445939783</c:v>
                </c:pt>
                <c:pt idx="15">
                  <c:v>12564.596726944908</c:v>
                </c:pt>
                <c:pt idx="16">
                  <c:v>11930.961364074607</c:v>
                </c:pt>
                <c:pt idx="17">
                  <c:v>6482</c:v>
                </c:pt>
                <c:pt idx="18">
                  <c:v>6415.6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'Total, Electric &amp; Heating'!$A$4:$A$22</c:f>
              <c:strCache>
                <c:ptCount val="1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</c:strCache>
            </c:strRef>
          </c:cat>
          <c:val>
            <c:numRef>
              <c:f>'Total, Electric &amp; Heating'!$D$4:$D$22</c:f>
              <c:numCache>
                <c:formatCode>#,##0</c:formatCode>
                <c:ptCount val="19"/>
                <c:pt idx="0">
                  <c:v>17930.438417340927</c:v>
                </c:pt>
                <c:pt idx="1">
                  <c:v>17635.524142414215</c:v>
                </c:pt>
                <c:pt idx="2">
                  <c:v>21575.563694345368</c:v>
                </c:pt>
                <c:pt idx="3">
                  <c:v>22995.871948486034</c:v>
                </c:pt>
                <c:pt idx="4">
                  <c:v>20766.361178604606</c:v>
                </c:pt>
                <c:pt idx="5">
                  <c:v>22504.714038458005</c:v>
                </c:pt>
                <c:pt idx="6">
                  <c:v>21996.551916767115</c:v>
                </c:pt>
                <c:pt idx="7">
                  <c:v>20480.232839057917</c:v>
                </c:pt>
                <c:pt idx="8">
                  <c:v>20225.420169291327</c:v>
                </c:pt>
                <c:pt idx="9">
                  <c:v>18513.36486402441</c:v>
                </c:pt>
                <c:pt idx="10">
                  <c:v>24137.172830074978</c:v>
                </c:pt>
                <c:pt idx="11">
                  <c:v>19558.989820444625</c:v>
                </c:pt>
                <c:pt idx="12">
                  <c:v>19882.324143513644</c:v>
                </c:pt>
                <c:pt idx="13">
                  <c:v>26741.800006856196</c:v>
                </c:pt>
                <c:pt idx="14">
                  <c:v>28021.855396440904</c:v>
                </c:pt>
                <c:pt idx="15">
                  <c:v>25803.422058404511</c:v>
                </c:pt>
                <c:pt idx="16">
                  <c:v>26814.053917297952</c:v>
                </c:pt>
                <c:pt idx="17">
                  <c:v>19303</c:v>
                </c:pt>
                <c:pt idx="18">
                  <c:v>19845.3</c:v>
                </c:pt>
              </c:numCache>
            </c:numRef>
          </c:val>
        </c:ser>
        <c:marker val="1"/>
        <c:axId val="60293888"/>
        <c:axId val="60296192"/>
      </c:lineChart>
      <c:catAx>
        <c:axId val="6029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0112377244979256"/>
              <c:y val="0.83673340832396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96192"/>
        <c:crosses val="autoZero"/>
        <c:auto val="1"/>
        <c:lblAlgn val="ctr"/>
        <c:lblOffset val="100"/>
        <c:tickLblSkip val="1"/>
        <c:tickMarkSkip val="1"/>
      </c:catAx>
      <c:valAx>
        <c:axId val="6029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eCO2 Emissions MT</a:t>
                </a:r>
              </a:p>
            </c:rich>
          </c:tx>
          <c:layout>
            <c:manualLayout>
              <c:xMode val="edge"/>
              <c:yMode val="edge"/>
              <c:x val="2.4719101123595502E-2"/>
              <c:y val="0.1755098826932351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9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8202247191025"/>
          <c:y val="0.9020395307729383"/>
          <c:w val="0.57528107582057952"/>
          <c:h val="6.93877551020407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401320</xdr:colOff>
      <xdr:row>0</xdr:row>
      <xdr:rowOff>99060</xdr:rowOff>
    </xdr:from>
    <xdr:to>
      <xdr:col>10</xdr:col>
      <xdr:colOff>627380</xdr:colOff>
      <xdr:row>34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11</xdr:row>
      <xdr:rowOff>88900</xdr:rowOff>
    </xdr:from>
    <xdr:to>
      <xdr:col>14</xdr:col>
      <xdr:colOff>101600</xdr:colOff>
      <xdr:row>41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3</xdr:row>
      <xdr:rowOff>12700</xdr:rowOff>
    </xdr:from>
    <xdr:to>
      <xdr:col>16</xdr:col>
      <xdr:colOff>406400</xdr:colOff>
      <xdr:row>28</xdr:row>
      <xdr:rowOff>114300</xdr:rowOff>
    </xdr:to>
    <xdr:graphicFrame macro="">
      <xdr:nvGraphicFramePr>
        <xdr:cNvPr id="13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444500</xdr:colOff>
      <xdr:row>3</xdr:row>
      <xdr:rowOff>101600</xdr:rowOff>
    </xdr:from>
    <xdr:to>
      <xdr:col>15</xdr:col>
      <xdr:colOff>609600</xdr:colOff>
      <xdr:row>25</xdr:row>
      <xdr:rowOff>698500</xdr:rowOff>
    </xdr:to>
    <xdr:graphicFrame macro="">
      <xdr:nvGraphicFramePr>
        <xdr:cNvPr id="14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4</xdr:row>
      <xdr:rowOff>101600</xdr:rowOff>
    </xdr:from>
    <xdr:to>
      <xdr:col>10</xdr:col>
      <xdr:colOff>680720</xdr:colOff>
      <xdr:row>22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23</xdr:row>
      <xdr:rowOff>114300</xdr:rowOff>
    </xdr:from>
    <xdr:to>
      <xdr:col>16</xdr:col>
      <xdr:colOff>114300</xdr:colOff>
      <xdr:row>65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</xdr:colOff>
      <xdr:row>4</xdr:row>
      <xdr:rowOff>3175</xdr:rowOff>
    </xdr:from>
    <xdr:to>
      <xdr:col>15</xdr:col>
      <xdr:colOff>384175</xdr:colOff>
      <xdr:row>30</xdr:row>
      <xdr:rowOff>3175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71965</xdr:rowOff>
    </xdr:from>
    <xdr:to>
      <xdr:col>14</xdr:col>
      <xdr:colOff>110068</xdr:colOff>
      <xdr:row>22</xdr:row>
      <xdr:rowOff>84667</xdr:rowOff>
    </xdr:to>
    <xdr:graphicFrame macro="">
      <xdr:nvGraphicFramePr>
        <xdr:cNvPr id="410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16934</xdr:colOff>
      <xdr:row>23</xdr:row>
      <xdr:rowOff>16934</xdr:rowOff>
    </xdr:from>
    <xdr:to>
      <xdr:col>6</xdr:col>
      <xdr:colOff>287867</xdr:colOff>
      <xdr:row>41</xdr:row>
      <xdr:rowOff>16934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643466</xdr:colOff>
      <xdr:row>22</xdr:row>
      <xdr:rowOff>84666</xdr:rowOff>
    </xdr:from>
    <xdr:to>
      <xdr:col>13</xdr:col>
      <xdr:colOff>474133</xdr:colOff>
      <xdr:row>40</xdr:row>
      <xdr:rowOff>84666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7</xdr:row>
      <xdr:rowOff>12700</xdr:rowOff>
    </xdr:from>
    <xdr:to>
      <xdr:col>13</xdr:col>
      <xdr:colOff>355600</xdr:colOff>
      <xdr:row>28</xdr:row>
      <xdr:rowOff>12700</xdr:rowOff>
    </xdr:to>
    <xdr:graphicFrame macro="">
      <xdr:nvGraphicFramePr>
        <xdr:cNvPr id="5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6</xdr:row>
      <xdr:rowOff>101600</xdr:rowOff>
    </xdr:from>
    <xdr:to>
      <xdr:col>13</xdr:col>
      <xdr:colOff>317500</xdr:colOff>
      <xdr:row>31</xdr:row>
      <xdr:rowOff>12700</xdr:rowOff>
    </xdr:to>
    <xdr:graphicFrame macro="">
      <xdr:nvGraphicFramePr>
        <xdr:cNvPr id="6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355600</xdr:colOff>
      <xdr:row>2</xdr:row>
      <xdr:rowOff>139700</xdr:rowOff>
    </xdr:from>
    <xdr:to>
      <xdr:col>14</xdr:col>
      <xdr:colOff>50800</xdr:colOff>
      <xdr:row>28</xdr:row>
      <xdr:rowOff>63500</xdr:rowOff>
    </xdr:to>
    <xdr:graphicFrame macro="">
      <xdr:nvGraphicFramePr>
        <xdr:cNvPr id="7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5</xdr:row>
      <xdr:rowOff>127000</xdr:rowOff>
    </xdr:from>
    <xdr:to>
      <xdr:col>16</xdr:col>
      <xdr:colOff>88900</xdr:colOff>
      <xdr:row>33</xdr:row>
      <xdr:rowOff>101600</xdr:rowOff>
    </xdr:to>
    <xdr:graphicFrame macro="">
      <xdr:nvGraphicFramePr>
        <xdr:cNvPr id="8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482600</xdr:colOff>
      <xdr:row>25</xdr:row>
      <xdr:rowOff>118532</xdr:rowOff>
    </xdr:from>
    <xdr:to>
      <xdr:col>11</xdr:col>
      <xdr:colOff>160867</xdr:colOff>
      <xdr:row>44</xdr:row>
      <xdr:rowOff>118532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110064</xdr:rowOff>
    </xdr:from>
    <xdr:to>
      <xdr:col>5</xdr:col>
      <xdr:colOff>1329268</xdr:colOff>
      <xdr:row>44</xdr:row>
      <xdr:rowOff>143933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7</xdr:row>
      <xdr:rowOff>114300</xdr:rowOff>
    </xdr:from>
    <xdr:to>
      <xdr:col>11</xdr:col>
      <xdr:colOff>762000</xdr:colOff>
      <xdr:row>35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CP%20Final%20vers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_Agreement"/>
      <sheetName val="Introduction"/>
      <sheetName val="Spreadsheet_Map"/>
      <sheetName val="Input"/>
      <sheetName val="Input_InflAdj"/>
      <sheetName val="CustFuelMix"/>
      <sheetName val="Input_Commuter"/>
      <sheetName val="S_CO2"/>
      <sheetName val="S_CH4"/>
      <sheetName val="S_N2O"/>
      <sheetName val="S_Energy"/>
      <sheetName val="S_CO2_Sum"/>
      <sheetName val="S_CH4_Sum"/>
      <sheetName val="S_N2O_Sum"/>
      <sheetName val="S_Energy_Sum"/>
      <sheetName val="S_eCO2_Sum"/>
      <sheetName val="S_Annual"/>
      <sheetName val="S_Demo"/>
      <sheetName val="ACUPCC_Reporting"/>
      <sheetName val="GraphControl"/>
      <sheetName val="Linear Projection"/>
      <sheetName val="Normalization"/>
      <sheetName val="Customized trends"/>
      <sheetName val="Detailed Projection"/>
      <sheetName val="Project_Input"/>
      <sheetName val="P_Cost_Ass"/>
      <sheetName val="Project_EF"/>
      <sheetName val="P_Emissions_Calc"/>
      <sheetName val="P_Source_Increases"/>
      <sheetName val="P_Source_Reductions"/>
      <sheetName val="P_Cash_Flow"/>
      <sheetName val="P_Sum"/>
      <sheetName val="P_Exec_Sum"/>
      <sheetName val="PG_EmissionsReductions"/>
      <sheetName val="PG_CapitalCost"/>
      <sheetName val="PG_AnnualCost"/>
      <sheetName val="PG_PaybackTime"/>
      <sheetName val="PG_IRR"/>
      <sheetName val="PG_NPV"/>
      <sheetName val="PG_CostPerReduction"/>
      <sheetName val="PG_eCO2_Wedges"/>
      <sheetName val="PG_vs_BAU"/>
      <sheetName val="EF_Map"/>
      <sheetName val="EF_CO2"/>
      <sheetName val="EF_CH4"/>
      <sheetName val="EF_N2O"/>
      <sheetName val="EF_Energy"/>
      <sheetName val="EF_eCO2"/>
      <sheetName val="EF_Stationary"/>
      <sheetName val="EF_Transportation"/>
      <sheetName val="EF_Agriculture"/>
      <sheetName val="EF_Animals"/>
      <sheetName val="EF_Refrigerants"/>
      <sheetName val="EF_Electric"/>
      <sheetName val="EF_ElectricMap"/>
      <sheetName val="EF_ElectricCO2"/>
      <sheetName val="EF_ElectricCH4N2O"/>
      <sheetName val="EF_ElectricEnergy"/>
      <sheetName val="EF_ElectricLoss"/>
      <sheetName val="CustFuelMixConversion"/>
      <sheetName val="EF_ElectricGenEff"/>
      <sheetName val="EF_Steam"/>
      <sheetName val="EF_Water"/>
      <sheetName val="EF_SolidWaste"/>
      <sheetName val="EF_Wastewater"/>
      <sheetName val="EF_Paper"/>
      <sheetName val="EF_Offset"/>
      <sheetName val="EF_GWP"/>
      <sheetName val="EF_HeatingValues"/>
      <sheetName val="EF_CarbonContent"/>
      <sheetName val="EF_CH4N2O"/>
      <sheetName val="EF_Constants"/>
      <sheetName val="S_Graph_Sum"/>
      <sheetName val="G_TotalEmissions"/>
      <sheetName val="G_ScopeEmissions"/>
      <sheetName val="G_TotalCO2"/>
      <sheetName val="G_TotalCH4"/>
      <sheetName val="G_TotalN2O"/>
      <sheetName val="G_TotalEnergy"/>
      <sheetName val="G_Offset"/>
      <sheetName val="G_Demo_Emissions"/>
      <sheetName val="G_Operating$"/>
      <sheetName val="G_Research$"/>
      <sheetName val="G_Energy$"/>
      <sheetName val="G_Student"/>
      <sheetName val="G_Community"/>
      <sheetName val="G_BuildingSpace"/>
      <sheetName val="G_ResearchSpace"/>
      <sheetName val="G_HDD"/>
      <sheetName val="G_CDD"/>
      <sheetName val="G_Demo_Energy"/>
      <sheetName val="G_R_Operating$"/>
      <sheetName val="G_R_Research$"/>
      <sheetName val="G_R_Energy$"/>
      <sheetName val="G_R_Student"/>
      <sheetName val="G_R_Community"/>
      <sheetName val="G_R_BuildingSpace"/>
      <sheetName val="G_R_ResearchSpace"/>
      <sheetName val="G_R_HDD"/>
      <sheetName val="G_R_CDD"/>
      <sheetName val="G_NRG$_All"/>
      <sheetName val="Reference"/>
      <sheetName val="Troubleshooting_Guide"/>
      <sheetName val="Glossary"/>
      <sheetName val="Info"/>
      <sheetName val="Degree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8">
          <cell r="C8">
            <v>23</v>
          </cell>
        </row>
        <row r="9">
          <cell r="C9">
            <v>296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26"/>
  <sheetViews>
    <sheetView zoomScale="125" workbookViewId="0">
      <selection activeCell="D27" sqref="D27"/>
    </sheetView>
  </sheetViews>
  <sheetFormatPr defaultColWidth="10.85546875" defaultRowHeight="12.75"/>
  <cols>
    <col min="1" max="1" width="29.140625" style="6" customWidth="1"/>
    <col min="2" max="2" width="10.85546875" style="13"/>
    <col min="3" max="16384" width="10.85546875" style="6"/>
  </cols>
  <sheetData>
    <row r="1" spans="1:2">
      <c r="A1" s="7" t="s">
        <v>113</v>
      </c>
    </row>
    <row r="3" spans="1:2" ht="13.5" thickBot="1">
      <c r="A3" s="14" t="s">
        <v>66</v>
      </c>
      <c r="B3" s="15" t="s">
        <v>67</v>
      </c>
    </row>
    <row r="4" spans="1:2">
      <c r="A4" s="6" t="s">
        <v>51</v>
      </c>
      <c r="B4" s="13">
        <v>6492</v>
      </c>
    </row>
    <row r="5" spans="1:2">
      <c r="A5" s="6" t="s">
        <v>52</v>
      </c>
      <c r="B5" s="13">
        <v>55.4</v>
      </c>
    </row>
    <row r="6" spans="1:2">
      <c r="A6" s="6" t="s">
        <v>124</v>
      </c>
      <c r="B6" s="13">
        <v>7.7532475329921162</v>
      </c>
    </row>
    <row r="7" spans="1:2">
      <c r="A7" s="6" t="s">
        <v>13</v>
      </c>
      <c r="B7" s="13">
        <v>6415.6</v>
      </c>
    </row>
    <row r="8" spans="1:2">
      <c r="A8" s="6" t="s">
        <v>54</v>
      </c>
      <c r="B8" s="13">
        <v>501.7</v>
      </c>
    </row>
    <row r="9" spans="1:2">
      <c r="A9" s="6" t="s">
        <v>55</v>
      </c>
      <c r="B9" s="13">
        <v>53.4</v>
      </c>
    </row>
    <row r="10" spans="1:2">
      <c r="A10" s="6" t="s">
        <v>56</v>
      </c>
      <c r="B10" s="13">
        <v>3606.2</v>
      </c>
    </row>
    <row r="11" spans="1:2">
      <c r="A11" s="6" t="s">
        <v>57</v>
      </c>
      <c r="B11" s="13">
        <v>2156.3000000000002</v>
      </c>
    </row>
    <row r="12" spans="1:2">
      <c r="A12" s="6" t="s">
        <v>58</v>
      </c>
      <c r="B12" s="13">
        <v>15.1</v>
      </c>
    </row>
    <row r="13" spans="1:2">
      <c r="A13" s="6" t="s">
        <v>35</v>
      </c>
      <c r="B13" s="13">
        <v>86</v>
      </c>
    </row>
    <row r="14" spans="1:2">
      <c r="A14" s="6" t="s">
        <v>59</v>
      </c>
      <c r="B14" s="13">
        <v>634.5</v>
      </c>
    </row>
    <row r="15" spans="1:2">
      <c r="A15" s="6" t="s">
        <v>0</v>
      </c>
      <c r="B15" s="13">
        <v>47.5</v>
      </c>
    </row>
    <row r="16" spans="1:2">
      <c r="A16" s="6" t="s">
        <v>1</v>
      </c>
      <c r="B16" s="13">
        <v>154.6</v>
      </c>
    </row>
    <row r="18" spans="1:2">
      <c r="A18" s="6" t="s">
        <v>112</v>
      </c>
      <c r="B18" s="13">
        <v>19845.3</v>
      </c>
    </row>
    <row r="21" spans="1:2" ht="13.5" thickBot="1">
      <c r="A21" s="14" t="s">
        <v>2</v>
      </c>
      <c r="B21" s="15" t="s">
        <v>67</v>
      </c>
    </row>
    <row r="22" spans="1:2">
      <c r="A22" s="6" t="s">
        <v>60</v>
      </c>
      <c r="B22" s="43">
        <v>6555.2</v>
      </c>
    </row>
    <row r="23" spans="1:2">
      <c r="A23" s="6" t="s">
        <v>61</v>
      </c>
      <c r="B23" s="43">
        <v>6415.6</v>
      </c>
    </row>
    <row r="24" spans="1:2">
      <c r="A24" s="6" t="s">
        <v>62</v>
      </c>
      <c r="B24" s="43">
        <v>7100.7</v>
      </c>
    </row>
    <row r="25" spans="1:2">
      <c r="A25" s="6" t="s">
        <v>63</v>
      </c>
      <c r="B25" s="43">
        <v>20071.5</v>
      </c>
    </row>
    <row r="26" spans="1:2">
      <c r="A26" s="6" t="s">
        <v>64</v>
      </c>
      <c r="B26" s="43">
        <v>-226.2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10"/>
  <sheetViews>
    <sheetView workbookViewId="0">
      <selection activeCell="C13" sqref="C13"/>
    </sheetView>
  </sheetViews>
  <sheetFormatPr defaultColWidth="8.85546875" defaultRowHeight="12.75"/>
  <cols>
    <col min="1" max="1" width="36.7109375" customWidth="1"/>
    <col min="2" max="2" width="12.7109375" style="35" customWidth="1"/>
  </cols>
  <sheetData>
    <row r="1" spans="1:2">
      <c r="A1" s="46" t="s">
        <v>120</v>
      </c>
      <c r="B1" s="47"/>
    </row>
    <row r="3" spans="1:2" ht="13.5" thickBot="1">
      <c r="B3" s="38" t="s">
        <v>107</v>
      </c>
    </row>
    <row r="4" spans="1:2">
      <c r="A4" s="32" t="s">
        <v>54</v>
      </c>
      <c r="B4" s="37">
        <v>501.7</v>
      </c>
    </row>
    <row r="5" spans="1:2">
      <c r="A5" s="33" t="s">
        <v>55</v>
      </c>
      <c r="B5" s="37">
        <v>53.4</v>
      </c>
    </row>
    <row r="6" spans="1:2">
      <c r="A6" s="33" t="s">
        <v>56</v>
      </c>
      <c r="B6" s="37">
        <v>3606.2</v>
      </c>
    </row>
    <row r="7" spans="1:2">
      <c r="A7" s="33" t="s">
        <v>57</v>
      </c>
      <c r="B7" s="37">
        <v>2156.3000000000002</v>
      </c>
    </row>
    <row r="8" spans="1:2">
      <c r="A8" s="34" t="s">
        <v>52</v>
      </c>
      <c r="B8" s="37">
        <v>55</v>
      </c>
    </row>
    <row r="9" spans="1:2">
      <c r="B9" s="37"/>
    </row>
    <row r="10" spans="1:2">
      <c r="A10" s="36" t="s">
        <v>106</v>
      </c>
      <c r="B10" s="37">
        <f>SUM(B4:B8)</f>
        <v>6372.6</v>
      </c>
    </row>
  </sheetData>
  <mergeCells count="1">
    <mergeCell ref="A1:B1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22"/>
  <sheetViews>
    <sheetView workbookViewId="0">
      <selection activeCell="B23" sqref="B23"/>
    </sheetView>
  </sheetViews>
  <sheetFormatPr defaultColWidth="8.85546875" defaultRowHeight="12.75"/>
  <cols>
    <col min="2" max="2" width="28" bestFit="1" customWidth="1"/>
  </cols>
  <sheetData>
    <row r="1" spans="1:2">
      <c r="A1" s="4" t="s">
        <v>108</v>
      </c>
    </row>
    <row r="3" spans="1:2">
      <c r="A3" s="3" t="s">
        <v>73</v>
      </c>
      <c r="B3" s="2" t="s">
        <v>42</v>
      </c>
    </row>
    <row r="4" spans="1:2">
      <c r="A4" s="6" t="s">
        <v>47</v>
      </c>
      <c r="B4" s="1">
        <v>13752.595659088824</v>
      </c>
    </row>
    <row r="5" spans="1:2">
      <c r="A5" s="6" t="s">
        <v>31</v>
      </c>
      <c r="B5" s="1">
        <v>11012.627314235953</v>
      </c>
    </row>
    <row r="6" spans="1:2">
      <c r="A6" s="6" t="s">
        <v>44</v>
      </c>
      <c r="B6" s="1">
        <v>14711.582793106609</v>
      </c>
    </row>
    <row r="7" spans="1:2">
      <c r="A7" s="6" t="s">
        <v>45</v>
      </c>
      <c r="B7" s="1">
        <v>18182.952863854727</v>
      </c>
    </row>
    <row r="8" spans="1:2">
      <c r="A8" s="6" t="s">
        <v>46</v>
      </c>
      <c r="B8" s="1">
        <v>17361.799541050437</v>
      </c>
    </row>
    <row r="9" spans="1:2">
      <c r="A9" s="6" t="s">
        <v>48</v>
      </c>
      <c r="B9" s="1">
        <v>18218.876001406203</v>
      </c>
    </row>
    <row r="10" spans="1:2">
      <c r="A10" s="6" t="s">
        <v>49</v>
      </c>
      <c r="B10" s="1">
        <v>19081.509198958247</v>
      </c>
    </row>
    <row r="11" spans="1:2">
      <c r="A11" s="6" t="s">
        <v>50</v>
      </c>
      <c r="B11" s="1">
        <v>20429.564329241071</v>
      </c>
    </row>
    <row r="12" spans="1:2">
      <c r="A12" s="6" t="s">
        <v>21</v>
      </c>
      <c r="B12" s="1">
        <v>22363.819844336347</v>
      </c>
    </row>
    <row r="13" spans="1:2">
      <c r="A13" s="6" t="s">
        <v>22</v>
      </c>
      <c r="B13" s="1">
        <v>21199.179952424103</v>
      </c>
    </row>
    <row r="14" spans="1:2">
      <c r="A14" s="6" t="s">
        <v>30</v>
      </c>
      <c r="B14" s="1">
        <v>16288.919201909961</v>
      </c>
    </row>
    <row r="15" spans="1:2">
      <c r="A15" s="6" t="s">
        <v>23</v>
      </c>
      <c r="B15" s="1">
        <v>17660.756374086945</v>
      </c>
    </row>
    <row r="16" spans="1:2">
      <c r="A16" s="6" t="s">
        <v>24</v>
      </c>
      <c r="B16" s="1">
        <v>19390.58799690356</v>
      </c>
    </row>
    <row r="17" spans="1:2">
      <c r="A17" s="6" t="s">
        <v>25</v>
      </c>
      <c r="B17" s="1">
        <v>16641.988860094021</v>
      </c>
    </row>
    <row r="18" spans="1:2">
      <c r="A18" s="6" t="s">
        <v>26</v>
      </c>
      <c r="B18" s="1">
        <v>14121.134611894542</v>
      </c>
    </row>
    <row r="19" spans="1:2">
      <c r="A19" s="6" t="s">
        <v>27</v>
      </c>
      <c r="B19" s="1">
        <v>12032.966508238276</v>
      </c>
    </row>
    <row r="20" spans="1:2">
      <c r="A20" s="6" t="s">
        <v>28</v>
      </c>
      <c r="B20" s="1">
        <v>12271.457085828344</v>
      </c>
    </row>
    <row r="21" spans="1:2">
      <c r="A21" s="6" t="s">
        <v>29</v>
      </c>
      <c r="B21" s="10">
        <v>12996</v>
      </c>
    </row>
    <row r="22" spans="1:2">
      <c r="A22" s="6" t="s">
        <v>110</v>
      </c>
      <c r="B22" s="43">
        <v>6209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E26"/>
  <sheetViews>
    <sheetView workbookViewId="0">
      <selection activeCell="A2" sqref="A2"/>
    </sheetView>
  </sheetViews>
  <sheetFormatPr defaultColWidth="8.85546875" defaultRowHeight="12.75"/>
  <cols>
    <col min="2" max="2" width="12.28515625" bestFit="1" customWidth="1"/>
    <col min="3" max="3" width="19.28515625" customWidth="1"/>
  </cols>
  <sheetData>
    <row r="1" spans="1:3">
      <c r="A1" s="4" t="s">
        <v>121</v>
      </c>
    </row>
    <row r="4" spans="1:3">
      <c r="A4" s="3" t="s">
        <v>73</v>
      </c>
      <c r="B4" s="2" t="s">
        <v>43</v>
      </c>
      <c r="C4" s="7" t="s">
        <v>109</v>
      </c>
    </row>
    <row r="5" spans="1:3">
      <c r="A5" s="6" t="s">
        <v>47</v>
      </c>
      <c r="B5" s="1">
        <v>3260685.6341667934</v>
      </c>
    </row>
    <row r="6" spans="1:3">
      <c r="A6" s="6" t="s">
        <v>31</v>
      </c>
      <c r="B6" s="1">
        <v>2632806.1313337842</v>
      </c>
    </row>
    <row r="7" spans="1:3">
      <c r="A7" s="6" t="s">
        <v>44</v>
      </c>
      <c r="B7" s="1">
        <v>3604223.6765076565</v>
      </c>
    </row>
    <row r="8" spans="1:3">
      <c r="A8" s="6" t="s">
        <v>45</v>
      </c>
      <c r="B8" s="1">
        <v>4013139.8165387353</v>
      </c>
    </row>
    <row r="9" spans="1:3">
      <c r="A9" s="6" t="s">
        <v>46</v>
      </c>
      <c r="B9" s="1">
        <v>4051475.6269631884</v>
      </c>
    </row>
    <row r="10" spans="1:3">
      <c r="A10" s="6" t="s">
        <v>48</v>
      </c>
      <c r="B10" s="1">
        <v>4187028.7145512803</v>
      </c>
    </row>
    <row r="11" spans="1:3">
      <c r="A11" s="6" t="s">
        <v>49</v>
      </c>
      <c r="B11" s="1">
        <v>4747740.9736646004</v>
      </c>
    </row>
    <row r="12" spans="1:3">
      <c r="A12" s="6" t="s">
        <v>50</v>
      </c>
      <c r="B12" s="1">
        <v>4985372.0670007635</v>
      </c>
    </row>
    <row r="13" spans="1:3">
      <c r="A13" s="6" t="s">
        <v>21</v>
      </c>
      <c r="B13" s="1">
        <v>4710041.8599589327</v>
      </c>
    </row>
    <row r="14" spans="1:3">
      <c r="A14" s="6" t="s">
        <v>22</v>
      </c>
      <c r="B14" s="1">
        <v>4943357.3565816777</v>
      </c>
    </row>
    <row r="15" spans="1:3">
      <c r="A15" s="6" t="s">
        <v>30</v>
      </c>
      <c r="B15" s="1">
        <v>4831124.3720019311</v>
      </c>
    </row>
    <row r="16" spans="1:3">
      <c r="A16" s="6" t="s">
        <v>23</v>
      </c>
      <c r="B16" s="1">
        <v>5515433.2891744096</v>
      </c>
    </row>
    <row r="17" spans="1:5">
      <c r="A17" s="6" t="s">
        <v>24</v>
      </c>
      <c r="B17" s="1">
        <v>6233504.0685162479</v>
      </c>
    </row>
    <row r="18" spans="1:5">
      <c r="A18" s="6" t="s">
        <v>25</v>
      </c>
      <c r="B18" s="1">
        <v>5955765.1827460108</v>
      </c>
    </row>
    <row r="19" spans="1:5">
      <c r="A19" s="6" t="s">
        <v>26</v>
      </c>
      <c r="B19" s="1">
        <v>6091118.9973689541</v>
      </c>
    </row>
    <row r="20" spans="1:5">
      <c r="A20" s="6" t="s">
        <v>27</v>
      </c>
      <c r="B20" s="1">
        <v>6235641.7774633048</v>
      </c>
    </row>
    <row r="21" spans="1:5">
      <c r="A21" s="6" t="s">
        <v>28</v>
      </c>
      <c r="B21" s="1">
        <v>6750544.2388431039</v>
      </c>
    </row>
    <row r="22" spans="1:5">
      <c r="A22" s="6" t="s">
        <v>29</v>
      </c>
      <c r="B22" s="10">
        <v>3855532</v>
      </c>
      <c r="C22" s="39">
        <v>2762240</v>
      </c>
    </row>
    <row r="23" spans="1:5" s="6" customFormat="1">
      <c r="A23" s="6" t="s">
        <v>110</v>
      </c>
      <c r="B23" s="43">
        <v>4645144</v>
      </c>
      <c r="C23" s="43">
        <v>2777538</v>
      </c>
    </row>
    <row r="25" spans="1:5" ht="35.25" customHeight="1">
      <c r="A25" s="48" t="s">
        <v>100</v>
      </c>
      <c r="B25" s="48"/>
      <c r="C25" s="48"/>
      <c r="D25" s="48"/>
      <c r="E25" s="48"/>
    </row>
    <row r="26" spans="1:5" ht="77.25" customHeight="1">
      <c r="A26" s="48" t="s">
        <v>99</v>
      </c>
      <c r="B26" s="48"/>
      <c r="C26" s="48"/>
      <c r="D26" s="48"/>
      <c r="E26" s="48"/>
    </row>
  </sheetData>
  <mergeCells count="2">
    <mergeCell ref="A26:E26"/>
    <mergeCell ref="A25:E25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K23"/>
  <sheetViews>
    <sheetView zoomScale="125" workbookViewId="0">
      <selection activeCell="H27" sqref="H27"/>
    </sheetView>
  </sheetViews>
  <sheetFormatPr defaultColWidth="8.85546875" defaultRowHeight="12.75"/>
  <cols>
    <col min="2" max="2" width="11.42578125" bestFit="1" customWidth="1"/>
    <col min="3" max="3" width="9.7109375" bestFit="1" customWidth="1"/>
    <col min="4" max="4" width="19.7109375" bestFit="1" customWidth="1"/>
    <col min="5" max="5" width="10" bestFit="1" customWidth="1"/>
    <col min="6" max="6" width="8.7109375" bestFit="1" customWidth="1"/>
    <col min="7" max="7" width="8.85546875" bestFit="1" customWidth="1"/>
    <col min="8" max="8" width="9.7109375" bestFit="1" customWidth="1"/>
    <col min="9" max="9" width="10.42578125" bestFit="1" customWidth="1"/>
    <col min="10" max="11" width="9.7109375" bestFit="1" customWidth="1"/>
  </cols>
  <sheetData>
    <row r="1" spans="1:4">
      <c r="A1" s="4" t="s">
        <v>122</v>
      </c>
    </row>
    <row r="4" spans="1:4" ht="13.5" thickBot="1">
      <c r="A4" s="9" t="s">
        <v>73</v>
      </c>
      <c r="B4" s="40" t="s">
        <v>101</v>
      </c>
      <c r="C4" s="8" t="s">
        <v>36</v>
      </c>
      <c r="D4" s="8" t="s">
        <v>102</v>
      </c>
    </row>
    <row r="5" spans="1:4">
      <c r="A5" s="6" t="s">
        <v>47</v>
      </c>
      <c r="B5" s="41">
        <v>0</v>
      </c>
      <c r="C5" s="41">
        <v>0</v>
      </c>
      <c r="D5" s="41">
        <v>0</v>
      </c>
    </row>
    <row r="6" spans="1:4">
      <c r="A6" s="6" t="s">
        <v>31</v>
      </c>
      <c r="B6" s="41">
        <v>113355</v>
      </c>
      <c r="C6" s="41">
        <v>62870</v>
      </c>
      <c r="D6" s="41">
        <v>26820</v>
      </c>
    </row>
    <row r="7" spans="1:4">
      <c r="A7" s="6" t="s">
        <v>44</v>
      </c>
      <c r="B7" s="41">
        <v>92535</v>
      </c>
      <c r="C7" s="41">
        <v>50170</v>
      </c>
      <c r="D7" s="41">
        <v>53504</v>
      </c>
    </row>
    <row r="8" spans="1:4">
      <c r="A8" s="6" t="s">
        <v>45</v>
      </c>
      <c r="B8" s="41">
        <v>68665</v>
      </c>
      <c r="C8" s="41">
        <v>60300</v>
      </c>
      <c r="D8" s="41">
        <v>26639.8</v>
      </c>
    </row>
    <row r="9" spans="1:4">
      <c r="A9" s="6" t="s">
        <v>46</v>
      </c>
      <c r="B9" s="41">
        <v>51330</v>
      </c>
      <c r="C9" s="41">
        <v>100660</v>
      </c>
      <c r="D9" s="41">
        <v>74505</v>
      </c>
    </row>
    <row r="10" spans="1:4">
      <c r="A10" s="6" t="s">
        <v>48</v>
      </c>
      <c r="B10" s="41">
        <v>88745</v>
      </c>
      <c r="C10" s="41">
        <v>74685</v>
      </c>
      <c r="D10" s="41">
        <v>42145</v>
      </c>
    </row>
    <row r="11" spans="1:4">
      <c r="A11" s="6" t="s">
        <v>49</v>
      </c>
      <c r="B11" s="41">
        <v>110790</v>
      </c>
      <c r="C11" s="41">
        <v>107515</v>
      </c>
      <c r="D11" s="41">
        <v>9095</v>
      </c>
    </row>
    <row r="12" spans="1:4">
      <c r="A12" s="6" t="s">
        <v>50</v>
      </c>
      <c r="B12" s="41">
        <v>117095</v>
      </c>
      <c r="C12" s="41">
        <v>131775</v>
      </c>
      <c r="D12" s="41">
        <v>33745</v>
      </c>
    </row>
    <row r="13" spans="1:4">
      <c r="A13" s="6" t="s">
        <v>21</v>
      </c>
      <c r="B13" s="41">
        <v>151870</v>
      </c>
      <c r="C13" s="41">
        <v>90590</v>
      </c>
      <c r="D13" s="41">
        <v>36595</v>
      </c>
    </row>
    <row r="14" spans="1:4">
      <c r="A14" s="6" t="s">
        <v>22</v>
      </c>
      <c r="B14" s="41">
        <v>147870</v>
      </c>
      <c r="C14" s="41">
        <v>88570</v>
      </c>
      <c r="D14" s="41">
        <v>35055</v>
      </c>
    </row>
    <row r="15" spans="1:4">
      <c r="A15" s="6" t="s">
        <v>30</v>
      </c>
      <c r="B15" s="41">
        <v>111115</v>
      </c>
      <c r="C15" s="41">
        <v>77835</v>
      </c>
      <c r="D15" s="41">
        <v>17206</v>
      </c>
    </row>
    <row r="16" spans="1:4">
      <c r="A16" s="6" t="s">
        <v>23</v>
      </c>
      <c r="B16" s="41">
        <v>91930</v>
      </c>
      <c r="C16" s="41">
        <v>56465</v>
      </c>
      <c r="D16" s="41">
        <v>16660</v>
      </c>
    </row>
    <row r="17" spans="1:11">
      <c r="A17" s="6" t="s">
        <v>24</v>
      </c>
      <c r="B17" s="41">
        <v>40605</v>
      </c>
      <c r="C17" s="41">
        <v>21125</v>
      </c>
      <c r="D17" s="41">
        <v>0</v>
      </c>
    </row>
    <row r="18" spans="1:11">
      <c r="A18" s="6" t="s">
        <v>25</v>
      </c>
      <c r="B18" s="41">
        <v>123630</v>
      </c>
      <c r="C18" s="41">
        <v>130855</v>
      </c>
      <c r="D18" s="41">
        <v>1830</v>
      </c>
    </row>
    <row r="19" spans="1:11">
      <c r="A19" s="6" t="s">
        <v>26</v>
      </c>
      <c r="B19" s="41">
        <v>80660</v>
      </c>
      <c r="C19" s="41">
        <v>141820</v>
      </c>
      <c r="D19" s="41">
        <v>41500</v>
      </c>
    </row>
    <row r="20" spans="1:11">
      <c r="A20" s="6" t="s">
        <v>27</v>
      </c>
      <c r="B20" s="41"/>
      <c r="C20" s="41"/>
      <c r="D20" s="41"/>
    </row>
    <row r="21" spans="1:11">
      <c r="A21" s="6" t="s">
        <v>28</v>
      </c>
      <c r="B21" s="41">
        <v>66512</v>
      </c>
      <c r="C21" s="41">
        <v>72540</v>
      </c>
      <c r="D21" s="41">
        <v>25417</v>
      </c>
    </row>
    <row r="22" spans="1:11">
      <c r="A22" s="6" t="s">
        <v>29</v>
      </c>
      <c r="B22" s="41">
        <v>68897</v>
      </c>
      <c r="C22" s="41">
        <v>74179</v>
      </c>
      <c r="D22" s="41">
        <v>34134</v>
      </c>
      <c r="E22" s="10"/>
      <c r="F22" s="10"/>
      <c r="H22" s="10"/>
      <c r="I22" s="10"/>
      <c r="J22" s="10"/>
    </row>
    <row r="23" spans="1:11">
      <c r="A23" s="6" t="s">
        <v>110</v>
      </c>
      <c r="B23" s="10">
        <v>48552</v>
      </c>
      <c r="C23" s="10">
        <v>76260</v>
      </c>
      <c r="D23" s="10">
        <v>31953</v>
      </c>
      <c r="E23" s="10"/>
      <c r="F23" s="10"/>
      <c r="G23" s="10"/>
      <c r="H23" s="10"/>
      <c r="I23" s="10"/>
      <c r="J23" s="10"/>
      <c r="K23" s="10"/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O23"/>
  <sheetViews>
    <sheetView topLeftCell="A25" workbookViewId="0">
      <selection activeCell="D8" sqref="D8"/>
    </sheetView>
  </sheetViews>
  <sheetFormatPr defaultColWidth="11.42578125" defaultRowHeight="12.75"/>
  <cols>
    <col min="1" max="1" width="10.85546875" style="6"/>
    <col min="4" max="4" width="12.42578125" customWidth="1"/>
    <col min="5" max="5" width="13.7109375" customWidth="1"/>
  </cols>
  <sheetData>
    <row r="1" spans="1:15">
      <c r="A1" s="4" t="s">
        <v>111</v>
      </c>
    </row>
    <row r="3" spans="1:15" s="27" customFormat="1" ht="38.25">
      <c r="B3" s="27" t="s">
        <v>53</v>
      </c>
      <c r="C3" s="27" t="s">
        <v>58</v>
      </c>
      <c r="D3" s="27" t="s">
        <v>52</v>
      </c>
      <c r="E3" s="27" t="s">
        <v>104</v>
      </c>
      <c r="F3" s="27" t="s">
        <v>13</v>
      </c>
      <c r="G3" s="27" t="s">
        <v>54</v>
      </c>
      <c r="H3" s="27" t="s">
        <v>55</v>
      </c>
      <c r="I3" s="27" t="s">
        <v>56</v>
      </c>
      <c r="J3" s="27" t="s">
        <v>57</v>
      </c>
      <c r="K3" s="27" t="s">
        <v>14</v>
      </c>
      <c r="L3" s="27" t="s">
        <v>103</v>
      </c>
      <c r="M3" s="27" t="s">
        <v>59</v>
      </c>
      <c r="N3" s="27" t="s">
        <v>105</v>
      </c>
    </row>
    <row r="4" spans="1:15" s="8" customFormat="1" ht="13.5" thickBot="1">
      <c r="B4" s="8" t="s">
        <v>65</v>
      </c>
      <c r="D4" s="8" t="s">
        <v>65</v>
      </c>
      <c r="E4" s="8" t="s">
        <v>65</v>
      </c>
      <c r="F4" s="8" t="s">
        <v>65</v>
      </c>
      <c r="G4" s="8" t="s">
        <v>65</v>
      </c>
      <c r="H4" s="8" t="s">
        <v>65</v>
      </c>
      <c r="I4" s="8" t="s">
        <v>65</v>
      </c>
      <c r="J4" s="8" t="s">
        <v>65</v>
      </c>
      <c r="K4" s="8" t="s">
        <v>65</v>
      </c>
      <c r="M4" s="8" t="s">
        <v>65</v>
      </c>
      <c r="N4" s="8" t="s">
        <v>65</v>
      </c>
    </row>
    <row r="5" spans="1:15">
      <c r="A5" s="6" t="s">
        <v>47</v>
      </c>
      <c r="B5" s="42">
        <v>7.7532475329921162</v>
      </c>
      <c r="C5" s="42">
        <v>14.781314065528708</v>
      </c>
      <c r="D5" s="42">
        <v>124.13088399016125</v>
      </c>
      <c r="E5" s="42">
        <v>3660.2938068267881</v>
      </c>
      <c r="F5" s="42">
        <v>5594.9197052409254</v>
      </c>
      <c r="G5" s="42">
        <v>546.44643821744637</v>
      </c>
      <c r="H5" s="42">
        <v>55.081710659836027</v>
      </c>
      <c r="I5" s="42">
        <v>3011.7942761476252</v>
      </c>
      <c r="J5" s="42">
        <v>0</v>
      </c>
      <c r="K5" s="42">
        <v>-9.4652380952380959</v>
      </c>
      <c r="L5" s="42">
        <v>0</v>
      </c>
      <c r="M5" s="42">
        <v>553.34370711173983</v>
      </c>
      <c r="N5" s="42">
        <v>-154.61688078130334</v>
      </c>
      <c r="O5" s="42"/>
    </row>
    <row r="6" spans="1:15">
      <c r="A6" s="6" t="s">
        <v>31</v>
      </c>
      <c r="B6" s="42">
        <v>7.7532475329921162</v>
      </c>
      <c r="C6" s="42">
        <v>14.81387202602547</v>
      </c>
      <c r="D6" s="42">
        <v>99.444168678855974</v>
      </c>
      <c r="E6" s="42">
        <v>3897.2004887523713</v>
      </c>
      <c r="F6" s="42">
        <v>5689.7104763459238</v>
      </c>
      <c r="G6" s="42">
        <v>549.42778605137164</v>
      </c>
      <c r="H6" s="42">
        <v>55.248861126552498</v>
      </c>
      <c r="I6" s="42">
        <v>2375.0189484567104</v>
      </c>
      <c r="J6" s="42">
        <v>0</v>
      </c>
      <c r="K6" s="42">
        <v>-9.4652380952380959</v>
      </c>
      <c r="L6" s="42">
        <v>0</v>
      </c>
      <c r="M6" s="42">
        <v>562.71861853970665</v>
      </c>
      <c r="N6" s="42">
        <v>-154.61688078130334</v>
      </c>
      <c r="O6" s="42"/>
    </row>
    <row r="7" spans="1:15">
      <c r="A7" s="6" t="s">
        <v>44</v>
      </c>
      <c r="B7" s="42">
        <v>7.7532475329921162</v>
      </c>
      <c r="C7" s="42">
        <v>14.870848456894796</v>
      </c>
      <c r="D7" s="42">
        <v>132.90871325747526</v>
      </c>
      <c r="E7" s="42">
        <v>6695.5248113473726</v>
      </c>
      <c r="F7" s="42">
        <v>5838.3675388335105</v>
      </c>
      <c r="G7" s="42">
        <v>558.46414373052392</v>
      </c>
      <c r="H7" s="42">
        <v>72.631309592745794</v>
      </c>
      <c r="I7" s="42">
        <v>3243.8152700109817</v>
      </c>
      <c r="J7" s="42">
        <v>0</v>
      </c>
      <c r="K7" s="42">
        <v>-9.4652380952380959</v>
      </c>
      <c r="L7" s="42">
        <v>0</v>
      </c>
      <c r="M7" s="42">
        <v>577.42096537913835</v>
      </c>
      <c r="N7" s="42">
        <v>-154.61688078130334</v>
      </c>
      <c r="O7" s="42"/>
    </row>
    <row r="8" spans="1:15">
      <c r="A8" s="6" t="s">
        <v>45</v>
      </c>
      <c r="B8" s="42">
        <v>7.7532475329921162</v>
      </c>
      <c r="C8" s="42">
        <v>14.545268851927204</v>
      </c>
      <c r="D8" s="42">
        <v>163.72802837519629</v>
      </c>
      <c r="E8" s="42">
        <v>7722.8590875170476</v>
      </c>
      <c r="F8" s="42">
        <v>5852.160754346296</v>
      </c>
      <c r="G8" s="42">
        <v>557.09743936840107</v>
      </c>
      <c r="H8" s="42">
        <v>55.715350497565034</v>
      </c>
      <c r="I8" s="42">
        <v>3517.6390858750683</v>
      </c>
      <c r="J8" s="42">
        <v>0</v>
      </c>
      <c r="K8" s="42">
        <v>-9.4652380952380959</v>
      </c>
      <c r="L8" s="42">
        <v>0</v>
      </c>
      <c r="M8" s="42">
        <v>578.78512955073256</v>
      </c>
      <c r="N8" s="42">
        <v>-154.61688078130334</v>
      </c>
      <c r="O8" s="42"/>
    </row>
    <row r="9" spans="1:15">
      <c r="A9" s="6" t="s">
        <v>46</v>
      </c>
      <c r="B9" s="42">
        <v>7.7532475329921162</v>
      </c>
      <c r="C9" s="42">
        <v>14.472013440809496</v>
      </c>
      <c r="D9" s="42">
        <v>155.34437976546786</v>
      </c>
      <c r="E9" s="42">
        <v>5527.7468016622761</v>
      </c>
      <c r="F9" s="42">
        <v>5853.842251826607</v>
      </c>
      <c r="G9" s="42">
        <v>547.13742233694006</v>
      </c>
      <c r="H9" s="42">
        <v>54.09593386773323</v>
      </c>
      <c r="I9" s="42">
        <v>3499.9027952593151</v>
      </c>
      <c r="J9" s="42">
        <v>0</v>
      </c>
      <c r="K9" s="42">
        <v>-9.4652380952380959</v>
      </c>
      <c r="L9" s="42">
        <v>0</v>
      </c>
      <c r="M9" s="42">
        <v>578.9514314993346</v>
      </c>
      <c r="N9" s="42">
        <v>-154.61688078130334</v>
      </c>
      <c r="O9" s="42"/>
    </row>
    <row r="10" spans="1:15">
      <c r="A10" s="6" t="s">
        <v>48</v>
      </c>
      <c r="B10" s="42">
        <v>7.7532475329921162</v>
      </c>
      <c r="C10" s="42">
        <v>14.178991796338662</v>
      </c>
      <c r="D10" s="42">
        <v>162.87477805921813</v>
      </c>
      <c r="E10" s="42">
        <v>7242.7886944557849</v>
      </c>
      <c r="F10" s="42">
        <v>5863.7552374675806</v>
      </c>
      <c r="G10" s="42">
        <v>547.0280673336573</v>
      </c>
      <c r="H10" s="42">
        <v>53.449953744458021</v>
      </c>
      <c r="I10" s="42">
        <v>3451.0558486597906</v>
      </c>
      <c r="J10" s="42">
        <v>0</v>
      </c>
      <c r="K10" s="42">
        <v>-9.4652380952380959</v>
      </c>
      <c r="L10" s="42">
        <v>0</v>
      </c>
      <c r="M10" s="42">
        <v>579.93183667261769</v>
      </c>
      <c r="N10" s="42">
        <v>-154.61688078130334</v>
      </c>
      <c r="O10" s="42"/>
    </row>
    <row r="11" spans="1:15">
      <c r="A11" s="6" t="s">
        <v>49</v>
      </c>
      <c r="B11" s="42">
        <v>7.7532475329921162</v>
      </c>
      <c r="C11" s="42">
        <v>14.349921088946651</v>
      </c>
      <c r="D11" s="42">
        <v>170.4031336202961</v>
      </c>
      <c r="E11" s="42">
        <v>6423.2272145382331</v>
      </c>
      <c r="F11" s="42">
        <v>5869.7088233384184</v>
      </c>
      <c r="G11" s="42">
        <v>542.96813548143234</v>
      </c>
      <c r="H11" s="42">
        <v>53.790485268612024</v>
      </c>
      <c r="I11" s="42">
        <v>3897.2660697445594</v>
      </c>
      <c r="J11" s="42">
        <v>0</v>
      </c>
      <c r="K11" s="42">
        <v>-9.4652380952380959</v>
      </c>
      <c r="L11" s="42">
        <v>0</v>
      </c>
      <c r="M11" s="42">
        <v>580.52065285764581</v>
      </c>
      <c r="N11" s="42">
        <v>-154.61688078130334</v>
      </c>
      <c r="O11" s="42"/>
    </row>
    <row r="12" spans="1:15">
      <c r="A12" s="6" t="s">
        <v>50</v>
      </c>
      <c r="B12" s="42">
        <v>7.7532475329921162</v>
      </c>
      <c r="C12" s="42">
        <v>14.191740124699253</v>
      </c>
      <c r="D12" s="42">
        <v>182.22362515899607</v>
      </c>
      <c r="E12" s="42">
        <v>3989.6660886983764</v>
      </c>
      <c r="F12" s="42">
        <v>6298.7868592765617</v>
      </c>
      <c r="G12" s="42">
        <v>508.95790704326629</v>
      </c>
      <c r="H12" s="42">
        <v>52.914144121231473</v>
      </c>
      <c r="I12" s="42">
        <v>4049.6062145300421</v>
      </c>
      <c r="J12" s="42">
        <v>0</v>
      </c>
      <c r="K12" s="42">
        <v>-9.4652380952380959</v>
      </c>
      <c r="L12" s="42">
        <v>0</v>
      </c>
      <c r="M12" s="42">
        <v>622.95694212625324</v>
      </c>
      <c r="N12" s="42">
        <v>-154.61688078130334</v>
      </c>
      <c r="O12" s="42"/>
    </row>
    <row r="13" spans="1:15">
      <c r="A13" s="6" t="s">
        <v>21</v>
      </c>
      <c r="B13" s="42">
        <v>7.7532475329921162</v>
      </c>
      <c r="C13" s="42">
        <v>14.548777041599397</v>
      </c>
      <c r="D13" s="42">
        <v>199.43109812980703</v>
      </c>
      <c r="E13" s="42">
        <v>3959.8540029157075</v>
      </c>
      <c r="F13" s="42">
        <v>6285.6013854416442</v>
      </c>
      <c r="G13" s="42">
        <v>516.50788050972858</v>
      </c>
      <c r="H13" s="42">
        <v>66.57994969155547</v>
      </c>
      <c r="I13" s="42">
        <v>3758.1704936040715</v>
      </c>
      <c r="J13" s="42">
        <v>0</v>
      </c>
      <c r="K13" s="42">
        <v>-9.4652380952380959</v>
      </c>
      <c r="L13" s="42">
        <v>0</v>
      </c>
      <c r="M13" s="42">
        <v>621.6528842744483</v>
      </c>
      <c r="N13" s="42">
        <v>-154.61688078130334</v>
      </c>
      <c r="O13" s="42"/>
    </row>
    <row r="14" spans="1:15">
      <c r="A14" s="6" t="s">
        <v>22</v>
      </c>
      <c r="B14" s="42">
        <v>7.7532475329921162</v>
      </c>
      <c r="C14" s="42">
        <v>14.772163775702692</v>
      </c>
      <c r="D14" s="42">
        <v>189.09945908918223</v>
      </c>
      <c r="E14" s="42">
        <v>2204.2536077812956</v>
      </c>
      <c r="F14" s="42">
        <v>6251.3162661304759</v>
      </c>
      <c r="G14" s="42">
        <v>523.78903012029116</v>
      </c>
      <c r="H14" s="42">
        <v>53.336344792508122</v>
      </c>
      <c r="I14" s="42">
        <v>3839.6567409116906</v>
      </c>
      <c r="J14" s="42">
        <v>0</v>
      </c>
      <c r="K14" s="42">
        <v>-9.4652380952380959</v>
      </c>
      <c r="L14" s="42">
        <v>0</v>
      </c>
      <c r="M14" s="42">
        <v>618.26204829861842</v>
      </c>
      <c r="N14" s="42">
        <v>-154.61688078130334</v>
      </c>
      <c r="O14" s="42"/>
    </row>
    <row r="15" spans="1:15">
      <c r="A15" s="6" t="s">
        <v>30</v>
      </c>
      <c r="B15" s="42">
        <v>7.7532475329921162</v>
      </c>
      <c r="C15" s="42">
        <v>16.072389125483426</v>
      </c>
      <c r="D15" s="42">
        <v>145.29510502696547</v>
      </c>
      <c r="E15" s="42">
        <v>8584.9205510412794</v>
      </c>
      <c r="F15" s="42">
        <v>5959.5610767227108</v>
      </c>
      <c r="G15" s="42">
        <v>522.50866136410536</v>
      </c>
      <c r="H15" s="42">
        <v>44.452271279609526</v>
      </c>
      <c r="I15" s="42">
        <v>3750.5781048984636</v>
      </c>
      <c r="J15" s="42">
        <v>0</v>
      </c>
      <c r="K15" s="42">
        <v>-9.4652380952380959</v>
      </c>
      <c r="L15" s="42">
        <v>0</v>
      </c>
      <c r="M15" s="42">
        <v>589.40713945609207</v>
      </c>
      <c r="N15" s="42">
        <v>-154.61688078130334</v>
      </c>
      <c r="O15" s="42"/>
    </row>
    <row r="16" spans="1:15">
      <c r="A16" s="6" t="s">
        <v>23</v>
      </c>
      <c r="B16" s="42">
        <v>7.7532475329921162</v>
      </c>
      <c r="C16" s="42">
        <v>15.637835102561116</v>
      </c>
      <c r="D16" s="42">
        <v>157.54926477550165</v>
      </c>
      <c r="E16" s="42">
        <v>2356.167743884243</v>
      </c>
      <c r="F16" s="42">
        <v>6504.3479581876682</v>
      </c>
      <c r="G16" s="42">
        <v>506.78471456700618</v>
      </c>
      <c r="H16" s="42">
        <v>63.332704683498839</v>
      </c>
      <c r="I16" s="42">
        <v>4281.8320830837401</v>
      </c>
      <c r="J16" s="42">
        <v>0</v>
      </c>
      <c r="K16" s="42">
        <v>-9.4652380952380959</v>
      </c>
      <c r="L16" s="42">
        <v>0</v>
      </c>
      <c r="M16" s="42">
        <v>643.28716069987922</v>
      </c>
      <c r="N16" s="42">
        <v>-154.61688078130334</v>
      </c>
      <c r="O16" s="42"/>
    </row>
    <row r="17" spans="1:15">
      <c r="A17" s="6" t="s">
        <v>24</v>
      </c>
      <c r="B17" s="42">
        <v>7.7532475329921162</v>
      </c>
      <c r="C17" s="42">
        <v>16.627228312922899</v>
      </c>
      <c r="D17" s="42">
        <v>172.77012986209181</v>
      </c>
      <c r="E17" s="42">
        <v>1670.3860613388226</v>
      </c>
      <c r="F17" s="42">
        <v>6688.6856921149783</v>
      </c>
      <c r="G17" s="42">
        <v>529.68082081580644</v>
      </c>
      <c r="H17" s="42">
        <v>44.239280760938648</v>
      </c>
      <c r="I17" s="42">
        <v>4839.2966266121184</v>
      </c>
      <c r="J17" s="42">
        <v>0</v>
      </c>
      <c r="K17" s="42">
        <v>-9.4652380952380959</v>
      </c>
      <c r="L17" s="42">
        <v>0</v>
      </c>
      <c r="M17" s="42">
        <v>661.51836515422838</v>
      </c>
      <c r="N17" s="42">
        <v>-154.61688078130334</v>
      </c>
      <c r="O17" s="42"/>
    </row>
    <row r="18" spans="1:15">
      <c r="A18" s="6" t="s">
        <v>25</v>
      </c>
      <c r="B18" s="42">
        <v>7.7532475329921162</v>
      </c>
      <c r="C18" s="42">
        <v>15.972724274883495</v>
      </c>
      <c r="D18" s="42">
        <v>148.51517579812722</v>
      </c>
      <c r="E18" s="42">
        <v>9036.1734886846552</v>
      </c>
      <c r="F18" s="42">
        <v>6567.4685538328795</v>
      </c>
      <c r="G18" s="42">
        <v>502.59845765455702</v>
      </c>
      <c r="H18" s="42">
        <v>49.484136397616069</v>
      </c>
      <c r="I18" s="42">
        <v>4623.6777967832568</v>
      </c>
      <c r="J18" s="42">
        <v>0</v>
      </c>
      <c r="K18" s="42">
        <v>-9.4652380952380959</v>
      </c>
      <c r="L18" s="42">
        <v>0</v>
      </c>
      <c r="M18" s="42">
        <v>649.52985697248255</v>
      </c>
      <c r="N18" s="42">
        <v>-154.61688078130334</v>
      </c>
      <c r="O18" s="42"/>
    </row>
    <row r="19" spans="1:15">
      <c r="A19" s="6" t="s">
        <v>26</v>
      </c>
      <c r="B19" s="42">
        <v>7.7532475329921162</v>
      </c>
      <c r="C19" s="42">
        <v>14.558705340892876</v>
      </c>
      <c r="D19" s="42">
        <v>126.01875935534601</v>
      </c>
      <c r="E19" s="42">
        <v>10212.057127396858</v>
      </c>
      <c r="F19" s="42">
        <v>6606.7629504010556</v>
      </c>
      <c r="G19" s="42">
        <v>514.96323472584436</v>
      </c>
      <c r="H19" s="42">
        <v>53.584666042872946</v>
      </c>
      <c r="I19" s="42">
        <v>4728.7579012163642</v>
      </c>
      <c r="J19" s="42">
        <v>0</v>
      </c>
      <c r="K19" s="42">
        <v>-9.4652380952380959</v>
      </c>
      <c r="L19" s="42">
        <v>0</v>
      </c>
      <c r="M19" s="42">
        <v>653.41611597373083</v>
      </c>
      <c r="N19" s="42">
        <v>-154.61688078130334</v>
      </c>
      <c r="O19" s="42"/>
    </row>
    <row r="20" spans="1:15">
      <c r="A20" s="6" t="s">
        <v>27</v>
      </c>
      <c r="B20" s="42">
        <v>7.7532475329921162</v>
      </c>
      <c r="C20" s="42">
        <v>15.013497820067284</v>
      </c>
      <c r="D20" s="42">
        <v>107.38368781325387</v>
      </c>
      <c r="E20" s="42">
        <v>7780.8921322124643</v>
      </c>
      <c r="F20" s="42">
        <v>6637.2858581741784</v>
      </c>
      <c r="G20" s="42">
        <v>513.84896724003352</v>
      </c>
      <c r="H20" s="42">
        <v>67.664910146313431</v>
      </c>
      <c r="I20" s="42">
        <v>4840.9562080581973</v>
      </c>
      <c r="J20" s="42">
        <v>0</v>
      </c>
      <c r="K20" s="42">
        <v>27.4</v>
      </c>
      <c r="L20" s="42">
        <v>0</v>
      </c>
      <c r="M20" s="42">
        <v>656.43486509414947</v>
      </c>
      <c r="N20" s="42">
        <v>-154.61688078130334</v>
      </c>
      <c r="O20" s="42"/>
    </row>
    <row r="21" spans="1:15">
      <c r="A21" s="6" t="s">
        <v>28</v>
      </c>
      <c r="B21" s="42">
        <v>7.7532475329921162</v>
      </c>
      <c r="C21" s="42">
        <v>14.828678710142501</v>
      </c>
      <c r="D21" s="42">
        <v>109.51200735214736</v>
      </c>
      <c r="E21" s="42">
        <v>9032.1864260913189</v>
      </c>
      <c r="F21" s="42">
        <v>6197.621347649163</v>
      </c>
      <c r="G21" s="42">
        <v>537.25022279192888</v>
      </c>
      <c r="H21" s="42">
        <v>39.928316222145703</v>
      </c>
      <c r="I21" s="42">
        <v>5240.6937741207239</v>
      </c>
      <c r="J21" s="42">
        <v>0</v>
      </c>
      <c r="K21" s="42">
        <v>37.4</v>
      </c>
      <c r="L21" s="42">
        <v>0</v>
      </c>
      <c r="M21" s="42">
        <v>612.95156185541157</v>
      </c>
      <c r="N21" s="42">
        <v>-154.61688078130334</v>
      </c>
      <c r="O21" s="42"/>
    </row>
    <row r="22" spans="1:15" ht="12.95" customHeight="1">
      <c r="A22" s="6" t="s">
        <v>29</v>
      </c>
      <c r="B22" s="42">
        <v>7.7532475329921162</v>
      </c>
      <c r="C22" s="42">
        <v>10.741061892511489</v>
      </c>
      <c r="D22" s="42">
        <v>115.97791831844535</v>
      </c>
      <c r="E22" s="42">
        <v>6386.2011005027853</v>
      </c>
      <c r="F22" s="42">
        <v>6482.2797504430391</v>
      </c>
      <c r="G22" s="42">
        <v>554.7123807772881</v>
      </c>
      <c r="H22" s="42">
        <v>43.863875618799902</v>
      </c>
      <c r="I22" s="42">
        <v>2993.190153774332</v>
      </c>
      <c r="J22" s="42">
        <v>2144.4276873753379</v>
      </c>
      <c r="K22" s="42">
        <v>38.6</v>
      </c>
      <c r="L22" s="42">
        <v>87.253968374999999</v>
      </c>
      <c r="M22" s="42">
        <v>641.10459070315756</v>
      </c>
      <c r="N22" s="42">
        <v>-154.61688078130334</v>
      </c>
      <c r="O22" s="42"/>
    </row>
    <row r="23" spans="1:15" s="6" customFormat="1" ht="12.95" customHeight="1">
      <c r="A23" s="6" t="s">
        <v>110</v>
      </c>
      <c r="B23" s="43">
        <v>8</v>
      </c>
      <c r="C23" s="43">
        <v>15</v>
      </c>
      <c r="D23" s="43">
        <v>55</v>
      </c>
      <c r="E23" s="43">
        <v>6492</v>
      </c>
      <c r="F23" s="43">
        <v>6416</v>
      </c>
      <c r="G23" s="43">
        <v>501.7</v>
      </c>
      <c r="H23" s="43">
        <v>53.4</v>
      </c>
      <c r="I23" s="43">
        <v>3606.2</v>
      </c>
      <c r="J23" s="43">
        <v>2156.3000000000002</v>
      </c>
      <c r="K23" s="43">
        <v>48</v>
      </c>
      <c r="L23" s="43">
        <v>86</v>
      </c>
      <c r="M23" s="43">
        <v>634.5</v>
      </c>
      <c r="N23" s="43">
        <v>-155</v>
      </c>
      <c r="O23" s="43"/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29"/>
  <sheetViews>
    <sheetView workbookViewId="0">
      <selection activeCell="I37" sqref="I37"/>
    </sheetView>
  </sheetViews>
  <sheetFormatPr defaultColWidth="8.85546875" defaultRowHeight="12.75"/>
  <sheetData>
    <row r="1" spans="1:2">
      <c r="A1" s="4" t="s">
        <v>34</v>
      </c>
    </row>
    <row r="3" spans="1:2">
      <c r="A3" s="3" t="s">
        <v>73</v>
      </c>
      <c r="B3" s="3" t="s">
        <v>74</v>
      </c>
    </row>
    <row r="4" spans="1:2">
      <c r="A4" s="6" t="s">
        <v>47</v>
      </c>
      <c r="B4" s="1">
        <v>17930.438417340927</v>
      </c>
    </row>
    <row r="5" spans="1:2">
      <c r="A5" s="6" t="s">
        <v>31</v>
      </c>
      <c r="B5" s="1">
        <v>17635.524142414215</v>
      </c>
    </row>
    <row r="6" spans="1:2">
      <c r="A6" s="6" t="s">
        <v>44</v>
      </c>
      <c r="B6" s="1">
        <v>21575.563694345368</v>
      </c>
    </row>
    <row r="7" spans="1:2">
      <c r="A7" s="6" t="s">
        <v>45</v>
      </c>
      <c r="B7" s="1">
        <v>22995.871948486034</v>
      </c>
    </row>
    <row r="8" spans="1:2">
      <c r="A8" s="6" t="s">
        <v>46</v>
      </c>
      <c r="B8" s="1">
        <v>20766.361178604606</v>
      </c>
    </row>
    <row r="9" spans="1:2">
      <c r="A9" s="6" t="s">
        <v>48</v>
      </c>
      <c r="B9" s="1">
        <v>22504.714038458005</v>
      </c>
    </row>
    <row r="10" spans="1:2">
      <c r="A10" s="6" t="s">
        <v>49</v>
      </c>
      <c r="B10" s="1">
        <v>21996.551916767115</v>
      </c>
    </row>
    <row r="11" spans="1:2">
      <c r="A11" s="6" t="s">
        <v>50</v>
      </c>
      <c r="B11" s="1">
        <v>20480.232839057917</v>
      </c>
    </row>
    <row r="12" spans="1:2">
      <c r="A12" s="6" t="s">
        <v>21</v>
      </c>
      <c r="B12" s="1">
        <v>20225.420169291327</v>
      </c>
    </row>
    <row r="13" spans="1:2">
      <c r="A13" s="6" t="s">
        <v>22</v>
      </c>
      <c r="B13" s="1">
        <v>18513.36486402441</v>
      </c>
    </row>
    <row r="14" spans="1:2">
      <c r="A14" s="6" t="s">
        <v>30</v>
      </c>
      <c r="B14" s="1">
        <v>24137.172830074978</v>
      </c>
    </row>
    <row r="15" spans="1:2">
      <c r="A15" s="6" t="s">
        <v>23</v>
      </c>
      <c r="B15" s="1">
        <v>19558.989820444625</v>
      </c>
    </row>
    <row r="16" spans="1:2">
      <c r="A16" s="6" t="s">
        <v>24</v>
      </c>
      <c r="B16" s="1">
        <v>19882.324143513644</v>
      </c>
    </row>
    <row r="17" spans="1:2">
      <c r="A17" s="6" t="s">
        <v>25</v>
      </c>
      <c r="B17" s="1">
        <v>26741.800006856196</v>
      </c>
    </row>
    <row r="18" spans="1:2">
      <c r="A18" s="6" t="s">
        <v>26</v>
      </c>
      <c r="B18" s="1">
        <v>28021.855396440904</v>
      </c>
    </row>
    <row r="19" spans="1:2">
      <c r="A19" s="6" t="s">
        <v>27</v>
      </c>
      <c r="B19" s="1">
        <v>25803.422058404511</v>
      </c>
    </row>
    <row r="20" spans="1:2">
      <c r="A20" s="6" t="s">
        <v>28</v>
      </c>
      <c r="B20" s="1">
        <v>26814.053917297952</v>
      </c>
    </row>
    <row r="21" spans="1:2">
      <c r="A21" s="6" t="s">
        <v>32</v>
      </c>
      <c r="B21" s="10">
        <v>19351</v>
      </c>
    </row>
    <row r="22" spans="1:2" s="6" customFormat="1">
      <c r="A22" s="6" t="s">
        <v>110</v>
      </c>
      <c r="B22" s="43">
        <v>19845.3</v>
      </c>
    </row>
    <row r="24" spans="1:2">
      <c r="A24" s="6" t="s">
        <v>125</v>
      </c>
    </row>
    <row r="29" spans="1:2" s="6" customFormat="1"/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C22"/>
  <sheetViews>
    <sheetView zoomScale="150" workbookViewId="0">
      <selection activeCell="A2" sqref="A2"/>
    </sheetView>
  </sheetViews>
  <sheetFormatPr defaultColWidth="8.85546875" defaultRowHeight="12.75"/>
  <cols>
    <col min="2" max="2" width="12" bestFit="1" customWidth="1"/>
  </cols>
  <sheetData>
    <row r="1" spans="1:3">
      <c r="A1" s="4" t="s">
        <v>114</v>
      </c>
    </row>
    <row r="3" spans="1:3">
      <c r="A3" s="2" t="s">
        <v>73</v>
      </c>
      <c r="B3" s="2" t="s">
        <v>75</v>
      </c>
      <c r="C3" s="2" t="s">
        <v>76</v>
      </c>
    </row>
    <row r="4" spans="1:3">
      <c r="A4" s="6" t="s">
        <v>47</v>
      </c>
      <c r="B4" s="1">
        <v>5594.9197052409254</v>
      </c>
      <c r="C4" s="10">
        <v>3660.2938068267881</v>
      </c>
    </row>
    <row r="5" spans="1:3">
      <c r="A5" s="6" t="s">
        <v>31</v>
      </c>
      <c r="B5" s="1">
        <v>5689.7104763459238</v>
      </c>
      <c r="C5" s="10">
        <v>3897.2004887523713</v>
      </c>
    </row>
    <row r="6" spans="1:3">
      <c r="A6" s="6" t="s">
        <v>44</v>
      </c>
      <c r="B6" s="1">
        <v>5838.3675388335105</v>
      </c>
      <c r="C6" s="10">
        <v>6695.5248113473726</v>
      </c>
    </row>
    <row r="7" spans="1:3">
      <c r="A7" s="6" t="s">
        <v>45</v>
      </c>
      <c r="B7" s="1">
        <v>5852.160754346296</v>
      </c>
      <c r="C7" s="10">
        <v>7722.8590875170476</v>
      </c>
    </row>
    <row r="8" spans="1:3">
      <c r="A8" s="6" t="s">
        <v>46</v>
      </c>
      <c r="B8" s="1">
        <v>5853.842251826607</v>
      </c>
      <c r="C8" s="10">
        <v>5527.7468016622761</v>
      </c>
    </row>
    <row r="9" spans="1:3">
      <c r="A9" s="6" t="s">
        <v>48</v>
      </c>
      <c r="B9" s="1">
        <v>5863.7552374675806</v>
      </c>
      <c r="C9" s="10">
        <v>7242.7886944557849</v>
      </c>
    </row>
    <row r="10" spans="1:3">
      <c r="A10" s="6" t="s">
        <v>49</v>
      </c>
      <c r="B10" s="1">
        <v>5869.7088233384184</v>
      </c>
      <c r="C10" s="10">
        <v>6423.2272145382331</v>
      </c>
    </row>
    <row r="11" spans="1:3">
      <c r="A11" s="6" t="s">
        <v>50</v>
      </c>
      <c r="B11" s="1">
        <v>6298.7868592765617</v>
      </c>
      <c r="C11" s="10">
        <v>3989.6660886983764</v>
      </c>
    </row>
    <row r="12" spans="1:3">
      <c r="A12" s="6" t="s">
        <v>21</v>
      </c>
      <c r="B12" s="1">
        <v>6285.6013854416442</v>
      </c>
      <c r="C12" s="10">
        <v>3959.8540029157075</v>
      </c>
    </row>
    <row r="13" spans="1:3">
      <c r="A13" s="6" t="s">
        <v>22</v>
      </c>
      <c r="B13" s="1">
        <v>6251.3162661304759</v>
      </c>
      <c r="C13" s="10">
        <v>2204.2536077812956</v>
      </c>
    </row>
    <row r="14" spans="1:3">
      <c r="A14" s="6" t="s">
        <v>30</v>
      </c>
      <c r="B14" s="1">
        <v>5959.5610767227108</v>
      </c>
      <c r="C14" s="10">
        <v>8584.9205510412794</v>
      </c>
    </row>
    <row r="15" spans="1:3">
      <c r="A15" s="6" t="s">
        <v>23</v>
      </c>
      <c r="B15" s="1">
        <v>6504.3479581876682</v>
      </c>
      <c r="C15" s="10">
        <v>2356.167743884243</v>
      </c>
    </row>
    <row r="16" spans="1:3">
      <c r="A16" s="6" t="s">
        <v>24</v>
      </c>
      <c r="B16" s="1">
        <v>6688.6856921149783</v>
      </c>
      <c r="C16" s="10">
        <v>1670.3860613388226</v>
      </c>
    </row>
    <row r="17" spans="1:3">
      <c r="A17" s="6" t="s">
        <v>25</v>
      </c>
      <c r="B17" s="1">
        <v>6567.4685538328795</v>
      </c>
      <c r="C17" s="10">
        <v>9036.1734886846552</v>
      </c>
    </row>
    <row r="18" spans="1:3">
      <c r="A18" s="6" t="s">
        <v>26</v>
      </c>
      <c r="B18" s="1">
        <v>6606.7629504010556</v>
      </c>
      <c r="C18" s="10">
        <v>10212.057127396858</v>
      </c>
    </row>
    <row r="19" spans="1:3">
      <c r="A19" s="6" t="s">
        <v>27</v>
      </c>
      <c r="B19" s="1">
        <v>6637.2858581741784</v>
      </c>
      <c r="C19" s="10">
        <v>7780.8921322124643</v>
      </c>
    </row>
    <row r="20" spans="1:3">
      <c r="A20" s="6" t="s">
        <v>28</v>
      </c>
      <c r="B20" s="10">
        <v>6197.621347649163</v>
      </c>
      <c r="C20" s="10">
        <v>9032.1864260913189</v>
      </c>
    </row>
    <row r="21" spans="1:3">
      <c r="A21" s="6" t="s">
        <v>29</v>
      </c>
      <c r="B21" s="16">
        <v>6482.27975044304</v>
      </c>
      <c r="C21" s="10">
        <v>6386.2011005027853</v>
      </c>
    </row>
    <row r="22" spans="1:3" s="6" customFormat="1">
      <c r="A22" s="6" t="s">
        <v>110</v>
      </c>
      <c r="B22" s="43">
        <v>6415.6</v>
      </c>
      <c r="C22" s="43">
        <v>6492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13"/>
  <sheetViews>
    <sheetView workbookViewId="0">
      <selection activeCell="A2" sqref="A2"/>
    </sheetView>
  </sheetViews>
  <sheetFormatPr defaultColWidth="8.85546875" defaultRowHeight="12.75"/>
  <cols>
    <col min="2" max="2" width="15.7109375" bestFit="1" customWidth="1"/>
  </cols>
  <sheetData>
    <row r="1" spans="1:2">
      <c r="A1" s="4" t="s">
        <v>115</v>
      </c>
    </row>
    <row r="3" spans="1:2">
      <c r="A3" s="2" t="s">
        <v>73</v>
      </c>
      <c r="B3" s="2" t="s">
        <v>40</v>
      </c>
    </row>
    <row r="4" spans="1:2">
      <c r="A4" s="6" t="s">
        <v>22</v>
      </c>
      <c r="B4" s="5">
        <v>12735222</v>
      </c>
    </row>
    <row r="5" spans="1:2">
      <c r="A5" s="6" t="s">
        <v>30</v>
      </c>
      <c r="B5" s="5">
        <v>12188404</v>
      </c>
    </row>
    <row r="6" spans="1:2">
      <c r="A6" s="6" t="s">
        <v>23</v>
      </c>
      <c r="B6" s="5">
        <v>13445399</v>
      </c>
    </row>
    <row r="7" spans="1:2">
      <c r="A7" s="6" t="s">
        <v>24</v>
      </c>
      <c r="B7" s="5">
        <v>13893933</v>
      </c>
    </row>
    <row r="8" spans="1:2">
      <c r="A8" s="6" t="s">
        <v>25</v>
      </c>
      <c r="B8" s="5">
        <v>13616229</v>
      </c>
    </row>
    <row r="9" spans="1:2">
      <c r="A9" s="6" t="s">
        <v>26</v>
      </c>
      <c r="B9" s="5">
        <v>13669434</v>
      </c>
    </row>
    <row r="10" spans="1:2">
      <c r="A10" s="6" t="s">
        <v>27</v>
      </c>
      <c r="B10" s="5">
        <v>13772060</v>
      </c>
    </row>
    <row r="11" spans="1:2">
      <c r="A11" s="6" t="s">
        <v>28</v>
      </c>
      <c r="B11" s="5">
        <v>13077532</v>
      </c>
    </row>
    <row r="12" spans="1:2">
      <c r="A12" s="6" t="s">
        <v>29</v>
      </c>
      <c r="B12" s="12">
        <v>13438593</v>
      </c>
    </row>
    <row r="13" spans="1:2">
      <c r="A13" s="6" t="s">
        <v>110</v>
      </c>
      <c r="B13" s="12">
        <v>13072677</v>
      </c>
    </row>
  </sheetData>
  <phoneticPr fontId="2" type="noConversion"/>
  <conditionalFormatting sqref="B4:B13">
    <cfRule type="cellIs" dxfId="1" priority="0" stopIfTrue="1" operator="equal">
      <formula>"OK"</formula>
    </cfRule>
    <cfRule type="cellIs" dxfId="0" priority="0" stopIfTrue="1" operator="equal">
      <formula>"Error"</formula>
    </cfRule>
  </conditionalFormatting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22"/>
  <sheetViews>
    <sheetView workbookViewId="0">
      <selection activeCell="G37" sqref="G37"/>
    </sheetView>
  </sheetViews>
  <sheetFormatPr defaultColWidth="8.85546875" defaultRowHeight="12.75"/>
  <cols>
    <col min="2" max="2" width="16.7109375" bestFit="1" customWidth="1"/>
  </cols>
  <sheetData>
    <row r="1" spans="1:2">
      <c r="A1" s="4" t="s">
        <v>116</v>
      </c>
    </row>
    <row r="3" spans="1:2">
      <c r="A3" s="2" t="s">
        <v>73</v>
      </c>
      <c r="B3" s="2" t="s">
        <v>41</v>
      </c>
    </row>
    <row r="4" spans="1:2">
      <c r="A4" s="6" t="s">
        <v>47</v>
      </c>
      <c r="B4" s="1">
        <v>69181.852871085095</v>
      </c>
    </row>
    <row r="5" spans="1:2">
      <c r="A5" s="6" t="s">
        <v>31</v>
      </c>
      <c r="B5" s="1">
        <v>73659.538018267645</v>
      </c>
    </row>
    <row r="6" spans="1:2">
      <c r="A6" s="6" t="s">
        <v>44</v>
      </c>
      <c r="B6" s="1">
        <v>80084.281813672365</v>
      </c>
    </row>
    <row r="7" spans="1:2">
      <c r="A7" s="6" t="s">
        <v>45</v>
      </c>
      <c r="B7" s="1">
        <v>81868.337596650206</v>
      </c>
    </row>
    <row r="8" spans="1:2">
      <c r="A8" s="6" t="s">
        <v>46</v>
      </c>
      <c r="B8" s="1">
        <v>71263.117108948543</v>
      </c>
    </row>
    <row r="9" spans="1:2">
      <c r="A9" s="6" t="s">
        <v>48</v>
      </c>
      <c r="B9" s="1">
        <v>85149.017953126138</v>
      </c>
    </row>
    <row r="10" spans="1:2">
      <c r="A10" s="6" t="s">
        <v>49</v>
      </c>
      <c r="B10" s="1">
        <v>81779.134807501308</v>
      </c>
    </row>
    <row r="11" spans="1:2">
      <c r="A11" s="6" t="s">
        <v>50</v>
      </c>
      <c r="B11" s="1">
        <v>73352.440367234027</v>
      </c>
    </row>
    <row r="12" spans="1:2">
      <c r="A12" s="6" t="s">
        <v>21</v>
      </c>
      <c r="B12" s="1">
        <v>72853.299684266021</v>
      </c>
    </row>
    <row r="13" spans="1:2">
      <c r="A13" s="6" t="s">
        <v>22</v>
      </c>
      <c r="B13" s="1">
        <v>41341.708532999997</v>
      </c>
    </row>
    <row r="14" spans="1:2">
      <c r="A14" s="6" t="s">
        <v>30</v>
      </c>
      <c r="B14" s="1">
        <v>92379.590690000012</v>
      </c>
    </row>
    <row r="15" spans="1:2">
      <c r="A15" s="6" t="s">
        <v>23</v>
      </c>
      <c r="B15" s="1">
        <v>42493.233391999995</v>
      </c>
    </row>
    <row r="16" spans="1:2">
      <c r="A16" s="6" t="s">
        <v>24</v>
      </c>
      <c r="B16" s="1">
        <v>31251.276452999995</v>
      </c>
    </row>
    <row r="17" spans="1:2">
      <c r="A17" s="6" t="s">
        <v>25</v>
      </c>
      <c r="B17" s="1">
        <v>90988.268131999997</v>
      </c>
    </row>
    <row r="18" spans="1:2">
      <c r="A18" s="6" t="s">
        <v>26</v>
      </c>
      <c r="B18" s="1">
        <v>101967.68950399999</v>
      </c>
    </row>
    <row r="19" spans="1:2">
      <c r="A19" s="6" t="s">
        <v>27</v>
      </c>
      <c r="B19" s="1">
        <v>98390.310602000027</v>
      </c>
    </row>
    <row r="20" spans="1:2">
      <c r="A20" s="6" t="s">
        <v>28</v>
      </c>
      <c r="B20" s="1">
        <v>99464.693095999988</v>
      </c>
    </row>
    <row r="21" spans="1:2">
      <c r="A21" s="6" t="s">
        <v>29</v>
      </c>
      <c r="B21" s="10">
        <v>104327</v>
      </c>
    </row>
    <row r="22" spans="1:2">
      <c r="A22" s="6" t="s">
        <v>110</v>
      </c>
      <c r="B22" s="43">
        <v>63293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C22"/>
  <sheetViews>
    <sheetView workbookViewId="0">
      <selection activeCell="A2" sqref="A2"/>
    </sheetView>
  </sheetViews>
  <sheetFormatPr defaultColWidth="8.85546875" defaultRowHeight="12.75"/>
  <cols>
    <col min="2" max="3" width="10.7109375" bestFit="1" customWidth="1"/>
  </cols>
  <sheetData>
    <row r="1" spans="1:3">
      <c r="A1" s="4" t="s">
        <v>118</v>
      </c>
    </row>
    <row r="3" spans="1:3">
      <c r="A3" s="3" t="s">
        <v>73</v>
      </c>
      <c r="B3" s="2" t="s">
        <v>37</v>
      </c>
      <c r="C3" s="2" t="s">
        <v>38</v>
      </c>
    </row>
    <row r="4" spans="1:3">
      <c r="A4" s="6" t="s">
        <v>47</v>
      </c>
      <c r="B4" s="1">
        <v>0</v>
      </c>
      <c r="C4" s="1">
        <v>0</v>
      </c>
    </row>
    <row r="5" spans="1:3">
      <c r="A5" s="6" t="s">
        <v>31</v>
      </c>
      <c r="B5" s="1">
        <v>0</v>
      </c>
      <c r="C5" s="1">
        <v>0</v>
      </c>
    </row>
    <row r="6" spans="1:3">
      <c r="A6" s="6" t="s">
        <v>44</v>
      </c>
      <c r="B6" s="1">
        <v>0</v>
      </c>
      <c r="C6" s="1">
        <v>209085</v>
      </c>
    </row>
    <row r="7" spans="1:3">
      <c r="A7" s="6" t="s">
        <v>45</v>
      </c>
      <c r="B7" s="1">
        <v>0</v>
      </c>
      <c r="C7" s="1">
        <v>288431</v>
      </c>
    </row>
    <row r="8" spans="1:3">
      <c r="A8" s="6" t="s">
        <v>46</v>
      </c>
      <c r="B8" s="1">
        <v>0</v>
      </c>
      <c r="C8" s="1">
        <v>149460</v>
      </c>
    </row>
    <row r="9" spans="1:3">
      <c r="A9" s="6" t="s">
        <v>48</v>
      </c>
      <c r="B9" s="1">
        <v>0</v>
      </c>
      <c r="C9" s="1">
        <v>232839</v>
      </c>
    </row>
    <row r="10" spans="1:3">
      <c r="A10" s="6" t="s">
        <v>49</v>
      </c>
      <c r="B10" s="1">
        <v>7503</v>
      </c>
      <c r="C10" s="1">
        <v>171889</v>
      </c>
    </row>
    <row r="11" spans="1:3">
      <c r="A11" s="6" t="s">
        <v>50</v>
      </c>
      <c r="B11" s="1">
        <v>0</v>
      </c>
      <c r="C11" s="1">
        <v>9246</v>
      </c>
    </row>
    <row r="12" spans="1:3">
      <c r="A12" s="6" t="s">
        <v>21</v>
      </c>
      <c r="B12" s="1">
        <v>10397</v>
      </c>
      <c r="C12" s="1">
        <v>73</v>
      </c>
    </row>
    <row r="13" spans="1:3">
      <c r="A13" s="6" t="s">
        <v>22</v>
      </c>
      <c r="B13" s="1">
        <v>1489</v>
      </c>
      <c r="C13" s="1">
        <v>168</v>
      </c>
    </row>
    <row r="14" spans="1:3">
      <c r="A14" s="6" t="s">
        <v>30</v>
      </c>
      <c r="B14" s="1">
        <v>0</v>
      </c>
      <c r="C14" s="1">
        <v>314450</v>
      </c>
    </row>
    <row r="15" spans="1:3">
      <c r="A15" s="6" t="s">
        <v>23</v>
      </c>
      <c r="B15" s="1">
        <v>3086</v>
      </c>
      <c r="C15" s="1">
        <v>6542</v>
      </c>
    </row>
    <row r="16" spans="1:3">
      <c r="A16" s="6" t="s">
        <v>24</v>
      </c>
      <c r="B16" s="1">
        <v>1489</v>
      </c>
      <c r="C16" s="1">
        <v>168</v>
      </c>
    </row>
    <row r="17" spans="1:3">
      <c r="A17" s="6" t="s">
        <v>25</v>
      </c>
      <c r="B17" s="1">
        <v>13998</v>
      </c>
      <c r="C17" s="1">
        <v>347129</v>
      </c>
    </row>
    <row r="18" spans="1:3">
      <c r="A18" s="6" t="s">
        <v>26</v>
      </c>
      <c r="B18" s="1">
        <v>0</v>
      </c>
      <c r="C18" s="1">
        <v>409692</v>
      </c>
    </row>
    <row r="19" spans="1:3">
      <c r="A19" s="6" t="s">
        <v>27</v>
      </c>
      <c r="B19" s="1">
        <v>0</v>
      </c>
      <c r="C19" s="1">
        <v>219021</v>
      </c>
    </row>
    <row r="20" spans="1:3">
      <c r="A20" s="6" t="s">
        <v>28</v>
      </c>
      <c r="B20" s="1">
        <v>0</v>
      </c>
      <c r="C20" s="1">
        <v>320608</v>
      </c>
    </row>
    <row r="21" spans="1:3">
      <c r="A21" s="6" t="s">
        <v>29</v>
      </c>
      <c r="B21" s="10">
        <v>16956</v>
      </c>
      <c r="C21" s="10">
        <v>59202</v>
      </c>
    </row>
    <row r="22" spans="1:3">
      <c r="A22" s="6" t="s">
        <v>110</v>
      </c>
      <c r="B22" s="43">
        <v>0</v>
      </c>
      <c r="C22" s="43">
        <v>267330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D22"/>
  <sheetViews>
    <sheetView tabSelected="1" workbookViewId="0">
      <selection activeCell="A2" sqref="A2"/>
    </sheetView>
  </sheetViews>
  <sheetFormatPr defaultColWidth="8.85546875" defaultRowHeight="12.75"/>
  <cols>
    <col min="2" max="2" width="11.28515625" bestFit="1" customWidth="1"/>
    <col min="3" max="3" width="11" bestFit="1" customWidth="1"/>
  </cols>
  <sheetData>
    <row r="1" spans="1:4">
      <c r="A1" s="4" t="s">
        <v>117</v>
      </c>
    </row>
    <row r="2" spans="1:4">
      <c r="A2" t="s">
        <v>12</v>
      </c>
    </row>
    <row r="3" spans="1:4">
      <c r="A3" s="3" t="s">
        <v>73</v>
      </c>
      <c r="B3" s="2" t="s">
        <v>39</v>
      </c>
      <c r="C3" s="2" t="s">
        <v>10</v>
      </c>
      <c r="D3" s="2" t="s">
        <v>11</v>
      </c>
    </row>
    <row r="4" spans="1:4">
      <c r="A4" s="6" t="s">
        <v>33</v>
      </c>
      <c r="B4" s="1">
        <v>3662.7493749145378</v>
      </c>
      <c r="C4" s="1">
        <v>10380.478718431257</v>
      </c>
      <c r="D4" s="1">
        <v>17930.438417340927</v>
      </c>
    </row>
    <row r="5" spans="1:4">
      <c r="A5" s="6" t="s">
        <v>31</v>
      </c>
      <c r="B5" s="1">
        <v>3899.8258911819089</v>
      </c>
      <c r="C5" s="1">
        <v>10632.152734743633</v>
      </c>
      <c r="D5" s="1">
        <v>17635.524142414215</v>
      </c>
    </row>
    <row r="6" spans="1:4">
      <c r="A6" s="6" t="s">
        <v>44</v>
      </c>
      <c r="B6" s="1">
        <v>6700.0310205982933</v>
      </c>
      <c r="C6" s="1">
        <v>10912.866060630515</v>
      </c>
      <c r="D6" s="1">
        <v>21575.563694345368</v>
      </c>
    </row>
    <row r="7" spans="1:4">
      <c r="A7" s="6" t="s">
        <v>45</v>
      </c>
      <c r="B7" s="1">
        <v>7728.0557341515869</v>
      </c>
      <c r="C7" s="1">
        <v>10912.866060630515</v>
      </c>
      <c r="D7" s="1">
        <v>22995.871948486034</v>
      </c>
    </row>
    <row r="8" spans="1:4">
      <c r="A8" s="6" t="s">
        <v>46</v>
      </c>
      <c r="B8" s="1">
        <v>5531.4675539730488</v>
      </c>
      <c r="C8" s="1">
        <v>10912.866060630515</v>
      </c>
      <c r="D8" s="1">
        <v>20766.361178604606</v>
      </c>
    </row>
    <row r="9" spans="1:4">
      <c r="A9" s="6" t="s">
        <v>48</v>
      </c>
      <c r="B9" s="1">
        <v>7247.6630844164683</v>
      </c>
      <c r="C9" s="1">
        <v>10912.866060630515</v>
      </c>
      <c r="D9" s="1">
        <v>22504.714038458005</v>
      </c>
    </row>
    <row r="10" spans="1:4">
      <c r="A10" s="6" t="s">
        <v>49</v>
      </c>
      <c r="B10" s="1">
        <v>6427.5506018051838</v>
      </c>
      <c r="C10" s="1">
        <v>10912.866060630515</v>
      </c>
      <c r="D10" s="1">
        <v>21996.551916767115</v>
      </c>
    </row>
    <row r="11" spans="1:4">
      <c r="A11" s="6" t="s">
        <v>50</v>
      </c>
      <c r="B11" s="1">
        <v>3992.3535906916686</v>
      </c>
      <c r="C11" s="1">
        <v>11693.05551119888</v>
      </c>
      <c r="D11" s="1">
        <v>20480.232839057917</v>
      </c>
    </row>
    <row r="12" spans="1:4">
      <c r="A12" s="6" t="s">
        <v>21</v>
      </c>
      <c r="B12" s="1">
        <v>3962.5213978662819</v>
      </c>
      <c r="C12" s="1">
        <v>11693.05551119888</v>
      </c>
      <c r="D12" s="1">
        <v>20225.420169291327</v>
      </c>
    </row>
    <row r="13" spans="1:4">
      <c r="A13" s="6" t="s">
        <v>22</v>
      </c>
      <c r="B13" s="1">
        <v>2205.7384993516516</v>
      </c>
      <c r="C13" s="1">
        <v>11618.663341440335</v>
      </c>
      <c r="D13" s="1">
        <v>18513.36486402441</v>
      </c>
    </row>
    <row r="14" spans="1:4">
      <c r="A14" s="6" t="s">
        <v>30</v>
      </c>
      <c r="B14" s="1">
        <v>8590.6973992557523</v>
      </c>
      <c r="C14" s="1">
        <v>11119.787526708584</v>
      </c>
      <c r="D14" s="1">
        <v>24137.172830074978</v>
      </c>
    </row>
    <row r="15" spans="1:4">
      <c r="A15" s="6" t="s">
        <v>23</v>
      </c>
      <c r="B15" s="1">
        <v>2357.7548099405453</v>
      </c>
      <c r="C15" s="1">
        <v>12266.575680607571</v>
      </c>
      <c r="D15" s="1">
        <v>19558.989820444625</v>
      </c>
    </row>
    <row r="16" spans="1:4">
      <c r="A16" s="6" t="s">
        <v>24</v>
      </c>
      <c r="B16" s="1">
        <v>1671.5113057323067</v>
      </c>
      <c r="C16" s="1">
        <v>12675.78453014232</v>
      </c>
      <c r="D16" s="1">
        <v>19882.324143513644</v>
      </c>
    </row>
    <row r="17" spans="1:4">
      <c r="A17" s="6" t="s">
        <v>25</v>
      </c>
      <c r="B17" s="1">
        <v>9042.2533667392036</v>
      </c>
      <c r="C17" s="1">
        <v>12422.428186250449</v>
      </c>
      <c r="D17" s="1">
        <v>26741.800006856196</v>
      </c>
    </row>
    <row r="18" spans="1:4">
      <c r="A18" s="6" t="s">
        <v>26</v>
      </c>
      <c r="B18" s="1">
        <v>10218.928149385278</v>
      </c>
      <c r="C18" s="1">
        <v>12470.968445939783</v>
      </c>
      <c r="D18" s="1">
        <v>28021.855396440904</v>
      </c>
    </row>
    <row r="19" spans="1:4">
      <c r="A19" s="6" t="s">
        <v>27</v>
      </c>
      <c r="B19" s="1">
        <v>7786.1293085908819</v>
      </c>
      <c r="C19" s="1">
        <v>12564.596726944908</v>
      </c>
      <c r="D19" s="1">
        <v>25803.422058404511</v>
      </c>
    </row>
    <row r="20" spans="1:4">
      <c r="A20" s="6" t="s">
        <v>28</v>
      </c>
      <c r="B20" s="1">
        <v>9038.264453770762</v>
      </c>
      <c r="C20" s="1">
        <v>11930.961364074607</v>
      </c>
      <c r="D20" s="1">
        <v>26814.053917297952</v>
      </c>
    </row>
    <row r="21" spans="1:4">
      <c r="A21" s="6" t="s">
        <v>29</v>
      </c>
      <c r="B21" s="10">
        <v>6386</v>
      </c>
      <c r="C21" s="10">
        <v>6482</v>
      </c>
      <c r="D21" s="10">
        <v>19303</v>
      </c>
    </row>
    <row r="22" spans="1:4">
      <c r="A22" s="6" t="s">
        <v>110</v>
      </c>
      <c r="B22" s="43">
        <v>6492</v>
      </c>
      <c r="C22" s="43">
        <v>6415.6</v>
      </c>
      <c r="D22" s="43">
        <v>19845.3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O75"/>
  <sheetViews>
    <sheetView topLeftCell="B22" zoomScale="150" workbookViewId="0">
      <selection activeCell="G31" sqref="G31"/>
    </sheetView>
  </sheetViews>
  <sheetFormatPr defaultColWidth="8.85546875" defaultRowHeight="12.75"/>
  <cols>
    <col min="2" max="2" width="10.7109375" bestFit="1" customWidth="1"/>
    <col min="3" max="4" width="10.7109375" style="6" customWidth="1"/>
    <col min="5" max="5" width="15" customWidth="1"/>
    <col min="6" max="6" width="19.85546875" style="6" customWidth="1"/>
    <col min="7" max="7" width="18" style="6" customWidth="1"/>
    <col min="8" max="8" width="11.42578125" bestFit="1" customWidth="1"/>
    <col min="9" max="12" width="11.42578125" style="6" customWidth="1"/>
  </cols>
  <sheetData>
    <row r="1" spans="1:12">
      <c r="A1" s="4" t="s">
        <v>119</v>
      </c>
    </row>
    <row r="2" spans="1:12" s="6" customFormat="1">
      <c r="A2" s="6" t="s">
        <v>20</v>
      </c>
    </row>
    <row r="3" spans="1:12" s="6" customFormat="1">
      <c r="A3" s="31" t="s">
        <v>18</v>
      </c>
    </row>
    <row r="5" spans="1:12" ht="51">
      <c r="A5" s="11" t="s">
        <v>73</v>
      </c>
      <c r="B5" s="11" t="s">
        <v>77</v>
      </c>
      <c r="C5" s="11" t="s">
        <v>8</v>
      </c>
      <c r="D5" s="11" t="s">
        <v>9</v>
      </c>
      <c r="E5" s="28" t="s">
        <v>17</v>
      </c>
      <c r="F5" s="28" t="s">
        <v>16</v>
      </c>
      <c r="G5" s="28" t="s">
        <v>19</v>
      </c>
      <c r="I5" s="7"/>
      <c r="J5" s="7"/>
      <c r="K5" s="7"/>
      <c r="L5" s="7"/>
    </row>
    <row r="6" spans="1:12">
      <c r="A6" s="6" t="s">
        <v>47</v>
      </c>
      <c r="B6" s="29">
        <f>D57</f>
        <v>0</v>
      </c>
      <c r="C6" s="29">
        <f>G57</f>
        <v>0</v>
      </c>
      <c r="D6" s="29">
        <f>J57</f>
        <v>3660.2942262592305</v>
      </c>
      <c r="E6" s="29">
        <f>K57</f>
        <v>3660.2942262592305</v>
      </c>
      <c r="F6" s="30">
        <f>O57</f>
        <v>3660.2942262592305</v>
      </c>
      <c r="G6" s="19">
        <f>E6-F6</f>
        <v>0</v>
      </c>
    </row>
    <row r="7" spans="1:12">
      <c r="A7" s="6" t="s">
        <v>31</v>
      </c>
      <c r="B7" s="29">
        <f t="shared" ref="B7:B22" si="0">D58</f>
        <v>0</v>
      </c>
      <c r="C7" s="29">
        <f t="shared" ref="C7:C22" si="1">G58</f>
        <v>0</v>
      </c>
      <c r="D7" s="29">
        <f t="shared" ref="D7:D22" si="2">J58</f>
        <v>3897.2009353319077</v>
      </c>
      <c r="E7" s="29">
        <f t="shared" ref="E7:E22" si="3">K58</f>
        <v>3897.2009353319077</v>
      </c>
      <c r="F7" s="30">
        <f t="shared" ref="F7:F22" si="4">O58</f>
        <v>3897.2009353319099</v>
      </c>
      <c r="G7" s="19">
        <f t="shared" ref="G7:G24" si="5">E7-F7</f>
        <v>0</v>
      </c>
    </row>
    <row r="8" spans="1:12">
      <c r="A8" s="6" t="s">
        <v>44</v>
      </c>
      <c r="B8" s="29">
        <f t="shared" si="0"/>
        <v>2458.4019850949999</v>
      </c>
      <c r="C8" s="29">
        <f t="shared" si="1"/>
        <v>0</v>
      </c>
      <c r="D8" s="29">
        <f t="shared" si="2"/>
        <v>4237.123207482321</v>
      </c>
      <c r="E8" s="29">
        <f t="shared" si="3"/>
        <v>6695.5251925773209</v>
      </c>
      <c r="F8" s="30">
        <f t="shared" si="4"/>
        <v>5896.4729933073213</v>
      </c>
      <c r="G8" s="19">
        <f t="shared" si="5"/>
        <v>799.05219926999962</v>
      </c>
    </row>
    <row r="9" spans="1:12">
      <c r="A9" s="6" t="s">
        <v>45</v>
      </c>
      <c r="B9" s="29">
        <f t="shared" si="0"/>
        <v>3391.3448739169999</v>
      </c>
      <c r="C9" s="29">
        <f t="shared" si="1"/>
        <v>0</v>
      </c>
      <c r="D9" s="29">
        <f t="shared" si="2"/>
        <v>4331.5145660648477</v>
      </c>
      <c r="E9" s="29">
        <f t="shared" si="3"/>
        <v>7722.8594399818476</v>
      </c>
      <c r="F9" s="30">
        <f t="shared" si="4"/>
        <v>6620.5736476598477</v>
      </c>
      <c r="G9" s="19">
        <f t="shared" si="5"/>
        <v>1102.2857923219999</v>
      </c>
    </row>
    <row r="10" spans="1:12">
      <c r="A10" s="6" t="s">
        <v>46</v>
      </c>
      <c r="B10" s="29">
        <f t="shared" si="0"/>
        <v>1757.33678022</v>
      </c>
      <c r="C10" s="29">
        <f t="shared" si="1"/>
        <v>0</v>
      </c>
      <c r="D10" s="29">
        <f t="shared" si="2"/>
        <v>3770.4103789353821</v>
      </c>
      <c r="E10" s="29">
        <f t="shared" si="3"/>
        <v>5527.7471591553822</v>
      </c>
      <c r="F10" s="30">
        <f t="shared" si="4"/>
        <v>4956.5615566353817</v>
      </c>
      <c r="G10" s="19">
        <f t="shared" si="5"/>
        <v>571.18560252000043</v>
      </c>
    </row>
    <row r="11" spans="1:12">
      <c r="A11" s="6" t="s">
        <v>48</v>
      </c>
      <c r="B11" s="29">
        <f t="shared" si="0"/>
        <v>2737.699307973</v>
      </c>
      <c r="C11" s="29">
        <f t="shared" si="1"/>
        <v>0</v>
      </c>
      <c r="D11" s="29">
        <f t="shared" si="2"/>
        <v>4505.0897865693833</v>
      </c>
      <c r="E11" s="29">
        <f t="shared" si="3"/>
        <v>7242.7890945423833</v>
      </c>
      <c r="F11" s="30">
        <f t="shared" si="4"/>
        <v>6352.9571361243834</v>
      </c>
      <c r="G11" s="19">
        <f t="shared" si="5"/>
        <v>889.83195841799989</v>
      </c>
    </row>
    <row r="12" spans="1:12">
      <c r="A12" s="6" t="s">
        <v>49</v>
      </c>
      <c r="B12" s="29">
        <f t="shared" si="0"/>
        <v>2021.0548763229999</v>
      </c>
      <c r="C12" s="29">
        <f t="shared" si="1"/>
        <v>75.37776405000001</v>
      </c>
      <c r="D12" s="29">
        <f t="shared" si="2"/>
        <v>4326.7949981357215</v>
      </c>
      <c r="E12" s="29">
        <f t="shared" si="3"/>
        <v>6423.2276385087216</v>
      </c>
      <c r="F12" s="30">
        <f t="shared" si="4"/>
        <v>5745.7302094769211</v>
      </c>
      <c r="G12" s="19">
        <f t="shared" si="5"/>
        <v>677.49742903180049</v>
      </c>
    </row>
    <row r="13" spans="1:12">
      <c r="A13" s="6" t="s">
        <v>50</v>
      </c>
      <c r="B13" s="29">
        <f t="shared" si="0"/>
        <v>108.713608122</v>
      </c>
      <c r="C13" s="29">
        <f t="shared" si="1"/>
        <v>0</v>
      </c>
      <c r="D13" s="29">
        <f t="shared" si="2"/>
        <v>3880.9529206817278</v>
      </c>
      <c r="E13" s="29">
        <f t="shared" si="3"/>
        <v>3989.6665288037279</v>
      </c>
      <c r="F13" s="30">
        <f t="shared" si="4"/>
        <v>3954.3314419517278</v>
      </c>
      <c r="G13" s="19">
        <f t="shared" si="5"/>
        <v>35.335086852000131</v>
      </c>
    </row>
    <row r="14" spans="1:12">
      <c r="A14" s="6" t="s">
        <v>21</v>
      </c>
      <c r="B14" s="29">
        <f t="shared" si="0"/>
        <v>0.85832721099999998</v>
      </c>
      <c r="C14" s="29">
        <f t="shared" si="1"/>
        <v>104.45190095000001</v>
      </c>
      <c r="D14" s="29">
        <f t="shared" si="2"/>
        <v>3854.5442356850517</v>
      </c>
      <c r="E14" s="29">
        <f t="shared" si="3"/>
        <v>3959.8544638460517</v>
      </c>
      <c r="F14" s="30">
        <f t="shared" si="4"/>
        <v>3931.035669693852</v>
      </c>
      <c r="G14" s="19">
        <f t="shared" si="5"/>
        <v>28.818794152199644</v>
      </c>
    </row>
    <row r="15" spans="1:12">
      <c r="A15" s="6" t="s">
        <v>22</v>
      </c>
      <c r="B15" s="29">
        <f t="shared" si="0"/>
        <v>1.975328376</v>
      </c>
      <c r="C15" s="29">
        <f t="shared" si="1"/>
        <v>14.959015150000001</v>
      </c>
      <c r="D15" s="29">
        <f t="shared" si="2"/>
        <v>2187.3195175765236</v>
      </c>
      <c r="E15" s="29">
        <f t="shared" si="3"/>
        <v>2204.2538611025234</v>
      </c>
      <c r="F15" s="30">
        <f t="shared" si="4"/>
        <v>2199.5245100371239</v>
      </c>
      <c r="G15" s="19">
        <f t="shared" si="5"/>
        <v>4.7293510653994417</v>
      </c>
    </row>
    <row r="16" spans="1:12">
      <c r="A16" s="6" t="s">
        <v>30</v>
      </c>
      <c r="B16" s="29">
        <f t="shared" si="0"/>
        <v>3697.27385615</v>
      </c>
      <c r="C16" s="29">
        <f t="shared" si="1"/>
        <v>0</v>
      </c>
      <c r="D16" s="29">
        <f t="shared" si="2"/>
        <v>4887.6470981037273</v>
      </c>
      <c r="E16" s="29">
        <f t="shared" si="3"/>
        <v>8584.9209542537283</v>
      </c>
      <c r="F16" s="30">
        <f t="shared" si="4"/>
        <v>7383.1993383537274</v>
      </c>
      <c r="G16" s="19">
        <f t="shared" si="5"/>
        <v>1201.7216159000009</v>
      </c>
    </row>
    <row r="17" spans="1:7">
      <c r="A17" s="6" t="s">
        <v>23</v>
      </c>
      <c r="B17" s="29">
        <f t="shared" si="0"/>
        <v>76.920227593999996</v>
      </c>
      <c r="C17" s="29">
        <f t="shared" si="1"/>
        <v>31.003036100000003</v>
      </c>
      <c r="D17" s="29">
        <f t="shared" si="2"/>
        <v>2248.2447402739531</v>
      </c>
      <c r="E17" s="29">
        <f t="shared" si="3"/>
        <v>2356.1680039679532</v>
      </c>
      <c r="F17" s="30">
        <f t="shared" si="4"/>
        <v>2322.6956069683533</v>
      </c>
      <c r="G17" s="19">
        <f t="shared" si="5"/>
        <v>33.472396999599823</v>
      </c>
    </row>
    <row r="18" spans="1:7">
      <c r="A18" s="6" t="s">
        <v>24</v>
      </c>
      <c r="B18" s="29">
        <f t="shared" si="0"/>
        <v>1.975328376</v>
      </c>
      <c r="C18" s="29">
        <f t="shared" si="1"/>
        <v>14.959015150000001</v>
      </c>
      <c r="D18" s="29">
        <f t="shared" si="2"/>
        <v>1653.4519099582596</v>
      </c>
      <c r="E18" s="29">
        <f t="shared" si="3"/>
        <v>1670.3862534842597</v>
      </c>
      <c r="F18" s="30">
        <f t="shared" si="4"/>
        <v>1665.6569024188595</v>
      </c>
      <c r="G18" s="19">
        <f t="shared" si="5"/>
        <v>4.7293510654001238</v>
      </c>
    </row>
    <row r="19" spans="1:7">
      <c r="A19" s="6" t="s">
        <v>25</v>
      </c>
      <c r="B19" s="29">
        <f t="shared" si="0"/>
        <v>4081.5104990029999</v>
      </c>
      <c r="C19" s="29">
        <f t="shared" si="1"/>
        <v>140.62880730000001</v>
      </c>
      <c r="D19" s="29">
        <f t="shared" si="2"/>
        <v>4814.034586808295</v>
      </c>
      <c r="E19" s="29">
        <f t="shared" si="3"/>
        <v>9036.1738931112959</v>
      </c>
      <c r="F19" s="30">
        <f t="shared" si="4"/>
        <v>7671.1396103224952</v>
      </c>
      <c r="G19" s="19">
        <f t="shared" si="5"/>
        <v>1365.0342827888007</v>
      </c>
    </row>
    <row r="20" spans="1:7">
      <c r="A20" s="6" t="s">
        <v>26</v>
      </c>
      <c r="B20" s="29">
        <f t="shared" si="0"/>
        <v>4817.1204346439999</v>
      </c>
      <c r="C20" s="29">
        <f t="shared" si="1"/>
        <v>0</v>
      </c>
      <c r="D20" s="29">
        <f t="shared" si="2"/>
        <v>5394.9371065844825</v>
      </c>
      <c r="E20" s="29">
        <f t="shared" si="3"/>
        <v>10212.057541228482</v>
      </c>
      <c r="F20" s="30">
        <f t="shared" si="4"/>
        <v>8646.3531931244834</v>
      </c>
      <c r="G20" s="19">
        <f t="shared" si="5"/>
        <v>1565.7043481039982</v>
      </c>
    </row>
    <row r="21" spans="1:7">
      <c r="A21" s="6" t="s">
        <v>27</v>
      </c>
      <c r="B21" s="29">
        <f t="shared" si="0"/>
        <v>2575.2285490469999</v>
      </c>
      <c r="C21" s="29">
        <f t="shared" si="1"/>
        <v>0</v>
      </c>
      <c r="D21" s="29">
        <f t="shared" si="2"/>
        <v>5205.664070423798</v>
      </c>
      <c r="E21" s="29">
        <f t="shared" si="3"/>
        <v>7780.8926194707983</v>
      </c>
      <c r="F21" s="30">
        <f t="shared" si="4"/>
        <v>6943.8683865687981</v>
      </c>
      <c r="G21" s="19">
        <f t="shared" si="5"/>
        <v>837.02423290200022</v>
      </c>
    </row>
    <row r="22" spans="1:7">
      <c r="A22" s="6" t="s">
        <v>28</v>
      </c>
      <c r="B22" s="29">
        <f t="shared" si="0"/>
        <v>3769.6790474559998</v>
      </c>
      <c r="C22" s="29">
        <f t="shared" si="1"/>
        <v>0</v>
      </c>
      <c r="D22" s="29">
        <f t="shared" si="2"/>
        <v>5262.5078217310956</v>
      </c>
      <c r="E22" s="29">
        <f t="shared" si="3"/>
        <v>9032.186869187095</v>
      </c>
      <c r="F22" s="30">
        <f t="shared" si="4"/>
        <v>7806.9314586910959</v>
      </c>
      <c r="G22" s="19">
        <f t="shared" si="5"/>
        <v>1225.2554104959991</v>
      </c>
    </row>
    <row r="23" spans="1:7">
      <c r="A23" s="6" t="s">
        <v>29</v>
      </c>
      <c r="B23" s="29">
        <f t="shared" ref="B23" si="6">D74</f>
        <v>696.09161021399996</v>
      </c>
      <c r="C23" s="29">
        <f t="shared" ref="C23" si="7">G74</f>
        <v>170.34591060000002</v>
      </c>
      <c r="D23" s="29">
        <f t="shared" ref="D23" si="8">J74</f>
        <v>5519.7642140999997</v>
      </c>
      <c r="E23" s="29">
        <f t="shared" ref="E23" si="9">K74</f>
        <v>6386.2017349139996</v>
      </c>
      <c r="F23" s="30">
        <f t="shared" ref="F23" si="10">O74</f>
        <v>6113.4074031924001</v>
      </c>
      <c r="G23" s="19">
        <f t="shared" si="5"/>
        <v>272.79433172159952</v>
      </c>
    </row>
    <row r="24" spans="1:7" s="6" customFormat="1">
      <c r="A24" s="6" t="s">
        <v>110</v>
      </c>
      <c r="B24" s="37">
        <f>D75</f>
        <v>3143.2412783099999</v>
      </c>
      <c r="C24" s="37">
        <f>G75</f>
        <v>0</v>
      </c>
      <c r="D24" s="37">
        <f>J75</f>
        <v>3348.7250319</v>
      </c>
      <c r="E24" s="37">
        <f>K75</f>
        <v>6491.9663102100003</v>
      </c>
      <c r="F24" s="37">
        <f>O75</f>
        <v>5470.3425710699994</v>
      </c>
      <c r="G24" s="43">
        <f t="shared" si="5"/>
        <v>1021.6237391400009</v>
      </c>
    </row>
    <row r="26" spans="1:7" s="6" customFormat="1"/>
    <row r="27" spans="1:7" s="6" customFormat="1"/>
    <row r="28" spans="1:7" s="6" customFormat="1"/>
    <row r="29" spans="1:7" s="6" customFormat="1"/>
    <row r="30" spans="1:7" s="6" customFormat="1"/>
    <row r="31" spans="1:7" s="6" customFormat="1"/>
    <row r="32" spans="1:7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  <row r="45" s="6" customFormat="1"/>
    <row r="46" s="6" customFormat="1"/>
    <row r="47" s="6" customFormat="1"/>
    <row r="56" spans="1:15" ht="45.75" thickBot="1">
      <c r="B56" s="17" t="s">
        <v>68</v>
      </c>
      <c r="C56" s="17" t="s">
        <v>6</v>
      </c>
      <c r="D56" s="17" t="s">
        <v>7</v>
      </c>
      <c r="E56" s="23" t="s">
        <v>69</v>
      </c>
      <c r="F56" s="17" t="s">
        <v>6</v>
      </c>
      <c r="G56" s="18" t="s">
        <v>70</v>
      </c>
      <c r="H56" s="18" t="s">
        <v>71</v>
      </c>
      <c r="I56" s="20" t="s">
        <v>4</v>
      </c>
      <c r="J56" s="20" t="s">
        <v>72</v>
      </c>
      <c r="K56" s="20" t="s">
        <v>15</v>
      </c>
      <c r="L56" s="20"/>
      <c r="M56" s="20" t="s">
        <v>3</v>
      </c>
      <c r="N56" s="20" t="s">
        <v>4</v>
      </c>
      <c r="O56" s="20" t="s">
        <v>5</v>
      </c>
    </row>
    <row r="57" spans="1:15" ht="14.25" thickTop="1" thickBot="1">
      <c r="A57" s="6">
        <v>1991</v>
      </c>
      <c r="B57" s="19">
        <v>0</v>
      </c>
      <c r="C57" s="22">
        <v>1.1757907E-2</v>
      </c>
      <c r="D57" s="25">
        <f>B57*C57</f>
        <v>0</v>
      </c>
      <c r="E57" s="24">
        <v>0</v>
      </c>
      <c r="F57" s="22">
        <v>1.0046350000000001E-2</v>
      </c>
      <c r="G57" s="25">
        <f>E57*F57</f>
        <v>0</v>
      </c>
      <c r="H57" s="19">
        <v>69181.852871085081</v>
      </c>
      <c r="I57" s="21">
        <v>5.2908299999999998E-2</v>
      </c>
      <c r="J57" s="25">
        <f>H57*I57</f>
        <v>3660.2942262592305</v>
      </c>
      <c r="K57" s="19">
        <f>D57+G57+J57</f>
        <v>3660.2942262592305</v>
      </c>
      <c r="L57" s="19"/>
      <c r="M57" s="19">
        <v>69181.852871085081</v>
      </c>
      <c r="N57" s="21">
        <v>5.2908299999999998E-2</v>
      </c>
      <c r="O57" s="26">
        <f>M57*N57</f>
        <v>3660.2942262592305</v>
      </c>
    </row>
    <row r="58" spans="1:15" ht="14.25" thickTop="1" thickBot="1">
      <c r="A58" s="6">
        <v>1992</v>
      </c>
      <c r="B58" s="19">
        <v>0</v>
      </c>
      <c r="C58" s="22">
        <v>1.1757907E-2</v>
      </c>
      <c r="D58" s="25">
        <f t="shared" ref="D58:D75" si="11">B58*C58</f>
        <v>0</v>
      </c>
      <c r="E58" s="24">
        <v>0</v>
      </c>
      <c r="F58" s="22">
        <v>1.0046350000000001E-2</v>
      </c>
      <c r="G58" s="25">
        <f t="shared" ref="G58:G74" si="12">E58*F58</f>
        <v>0</v>
      </c>
      <c r="H58" s="19">
        <v>73659.538018267602</v>
      </c>
      <c r="I58" s="21">
        <v>5.2908299999999998E-2</v>
      </c>
      <c r="J58" s="25">
        <f t="shared" ref="J58:J74" si="13">H58*I58</f>
        <v>3897.2009353319077</v>
      </c>
      <c r="K58" s="19">
        <f t="shared" ref="K58:K75" si="14">D58+G58+J58</f>
        <v>3897.2009353319077</v>
      </c>
      <c r="L58" s="19"/>
      <c r="M58" s="19">
        <v>73659.538018267645</v>
      </c>
      <c r="N58" s="21">
        <v>5.2908299999999998E-2</v>
      </c>
      <c r="O58" s="26">
        <f t="shared" ref="O58:O74" si="15">M58*N58</f>
        <v>3897.2009353319099</v>
      </c>
    </row>
    <row r="59" spans="1:15" ht="14.25" thickTop="1" thickBot="1">
      <c r="A59" s="6">
        <v>1993</v>
      </c>
      <c r="B59" s="19">
        <v>209085</v>
      </c>
      <c r="C59" s="22">
        <v>1.1757907E-2</v>
      </c>
      <c r="D59" s="25">
        <f t="shared" si="11"/>
        <v>2458.4019850949999</v>
      </c>
      <c r="E59" s="24">
        <v>0</v>
      </c>
      <c r="F59" s="22">
        <v>1.0046350000000001E-2</v>
      </c>
      <c r="G59" s="25">
        <f t="shared" si="12"/>
        <v>0</v>
      </c>
      <c r="H59" s="19">
        <v>80084.281813672365</v>
      </c>
      <c r="I59" s="21">
        <v>5.2908299999999998E-2</v>
      </c>
      <c r="J59" s="25">
        <f t="shared" si="13"/>
        <v>4237.123207482321</v>
      </c>
      <c r="K59" s="19">
        <f t="shared" si="14"/>
        <v>6695.5251925773209</v>
      </c>
      <c r="L59" s="19"/>
      <c r="M59" s="19">
        <v>111447.03181367237</v>
      </c>
      <c r="N59" s="21">
        <v>5.2908299999999998E-2</v>
      </c>
      <c r="O59" s="26">
        <f t="shared" si="15"/>
        <v>5896.4729933073213</v>
      </c>
    </row>
    <row r="60" spans="1:15" ht="14.25" thickTop="1" thickBot="1">
      <c r="A60" s="6">
        <v>1994</v>
      </c>
      <c r="B60" s="19">
        <v>288431</v>
      </c>
      <c r="C60" s="22">
        <v>1.1757907E-2</v>
      </c>
      <c r="D60" s="25">
        <f t="shared" si="11"/>
        <v>3391.3448739169999</v>
      </c>
      <c r="E60" s="24">
        <v>0</v>
      </c>
      <c r="F60" s="22">
        <v>1.0046350000000001E-2</v>
      </c>
      <c r="G60" s="25">
        <f t="shared" si="12"/>
        <v>0</v>
      </c>
      <c r="H60" s="19">
        <v>81868.337596650206</v>
      </c>
      <c r="I60" s="21">
        <v>5.2908299999999998E-2</v>
      </c>
      <c r="J60" s="25">
        <f t="shared" si="13"/>
        <v>4331.5145660648477</v>
      </c>
      <c r="K60" s="19">
        <f t="shared" si="14"/>
        <v>7722.8594399818476</v>
      </c>
      <c r="L60" s="19"/>
      <c r="M60" s="19">
        <v>125132.9875966502</v>
      </c>
      <c r="N60" s="21">
        <v>5.2908299999999998E-2</v>
      </c>
      <c r="O60" s="26">
        <f t="shared" si="15"/>
        <v>6620.5736476598477</v>
      </c>
    </row>
    <row r="61" spans="1:15" ht="14.25" thickTop="1" thickBot="1">
      <c r="A61" s="6">
        <v>1995</v>
      </c>
      <c r="B61" s="19">
        <v>149460</v>
      </c>
      <c r="C61" s="22">
        <v>1.1757907E-2</v>
      </c>
      <c r="D61" s="25">
        <f t="shared" si="11"/>
        <v>1757.33678022</v>
      </c>
      <c r="E61" s="24">
        <v>0</v>
      </c>
      <c r="F61" s="22">
        <v>1.0046350000000001E-2</v>
      </c>
      <c r="G61" s="25">
        <f t="shared" si="12"/>
        <v>0</v>
      </c>
      <c r="H61" s="19">
        <v>71263.117108948543</v>
      </c>
      <c r="I61" s="21">
        <v>5.2908299999999998E-2</v>
      </c>
      <c r="J61" s="25">
        <f t="shared" si="13"/>
        <v>3770.4103789353821</v>
      </c>
      <c r="K61" s="19">
        <f t="shared" si="14"/>
        <v>5527.7471591553822</v>
      </c>
      <c r="L61" s="19"/>
      <c r="M61" s="19">
        <v>93682.117108948543</v>
      </c>
      <c r="N61" s="21">
        <v>5.2908299999999998E-2</v>
      </c>
      <c r="O61" s="26">
        <f t="shared" si="15"/>
        <v>4956.5615566353817</v>
      </c>
    </row>
    <row r="62" spans="1:15" ht="14.25" thickTop="1" thickBot="1">
      <c r="A62" s="6">
        <v>1996</v>
      </c>
      <c r="B62" s="19">
        <v>232839</v>
      </c>
      <c r="C62" s="22">
        <v>1.1757907E-2</v>
      </c>
      <c r="D62" s="25">
        <f t="shared" si="11"/>
        <v>2737.699307973</v>
      </c>
      <c r="E62" s="24">
        <v>0</v>
      </c>
      <c r="F62" s="22">
        <v>1.0046350000000001E-2</v>
      </c>
      <c r="G62" s="25">
        <f t="shared" si="12"/>
        <v>0</v>
      </c>
      <c r="H62" s="19">
        <v>85149.017953126138</v>
      </c>
      <c r="I62" s="21">
        <v>5.2908299999999998E-2</v>
      </c>
      <c r="J62" s="25">
        <f t="shared" si="13"/>
        <v>4505.0897865693833</v>
      </c>
      <c r="K62" s="19">
        <f t="shared" si="14"/>
        <v>7242.7890945423833</v>
      </c>
      <c r="L62" s="19"/>
      <c r="M62" s="19">
        <v>120074.86795312614</v>
      </c>
      <c r="N62" s="21">
        <v>5.2908299999999998E-2</v>
      </c>
      <c r="O62" s="26">
        <f t="shared" si="15"/>
        <v>6352.9571361243834</v>
      </c>
    </row>
    <row r="63" spans="1:15" ht="14.25" thickTop="1" thickBot="1">
      <c r="A63" s="6">
        <v>1997</v>
      </c>
      <c r="B63" s="19">
        <v>171889</v>
      </c>
      <c r="C63" s="22">
        <v>1.1757907E-2</v>
      </c>
      <c r="D63" s="25">
        <f t="shared" si="11"/>
        <v>2021.0548763229999</v>
      </c>
      <c r="E63" s="24">
        <v>7503</v>
      </c>
      <c r="F63" s="22">
        <v>1.0046350000000001E-2</v>
      </c>
      <c r="G63" s="25">
        <f t="shared" si="12"/>
        <v>75.37776405000001</v>
      </c>
      <c r="H63" s="19">
        <v>81779.134807501308</v>
      </c>
      <c r="I63" s="21">
        <v>5.2908299999999998E-2</v>
      </c>
      <c r="J63" s="25">
        <f t="shared" si="13"/>
        <v>4326.7949981357215</v>
      </c>
      <c r="K63" s="19">
        <f t="shared" si="14"/>
        <v>6423.2276385087216</v>
      </c>
      <c r="L63" s="19"/>
      <c r="M63" s="19">
        <v>108597.8988075013</v>
      </c>
      <c r="N63" s="21">
        <v>5.2908299999999998E-2</v>
      </c>
      <c r="O63" s="26">
        <f t="shared" si="15"/>
        <v>5745.7302094769211</v>
      </c>
    </row>
    <row r="64" spans="1:15" ht="14.25" thickTop="1" thickBot="1">
      <c r="A64" s="6">
        <v>1998</v>
      </c>
      <c r="B64" s="19">
        <v>9246</v>
      </c>
      <c r="C64" s="22">
        <v>1.1757907E-2</v>
      </c>
      <c r="D64" s="25">
        <f t="shared" si="11"/>
        <v>108.713608122</v>
      </c>
      <c r="E64" s="24">
        <v>0</v>
      </c>
      <c r="F64" s="22">
        <v>1.0046350000000001E-2</v>
      </c>
      <c r="G64" s="25">
        <f t="shared" si="12"/>
        <v>0</v>
      </c>
      <c r="H64" s="19">
        <v>73352.440367234027</v>
      </c>
      <c r="I64" s="21">
        <v>5.2908299999999998E-2</v>
      </c>
      <c r="J64" s="25">
        <f t="shared" si="13"/>
        <v>3880.9529206817278</v>
      </c>
      <c r="K64" s="19">
        <f t="shared" si="14"/>
        <v>3989.6665288037279</v>
      </c>
      <c r="L64" s="19"/>
      <c r="M64" s="19">
        <v>74739.340367234021</v>
      </c>
      <c r="N64" s="21">
        <v>5.2908299999999998E-2</v>
      </c>
      <c r="O64" s="26">
        <f t="shared" si="15"/>
        <v>3954.3314419517278</v>
      </c>
    </row>
    <row r="65" spans="1:15" ht="14.25" thickTop="1" thickBot="1">
      <c r="A65" s="6">
        <v>1999</v>
      </c>
      <c r="B65" s="19">
        <v>73</v>
      </c>
      <c r="C65" s="22">
        <v>1.1757907E-2</v>
      </c>
      <c r="D65" s="25">
        <f t="shared" si="11"/>
        <v>0.85832721099999998</v>
      </c>
      <c r="E65" s="24">
        <v>10397</v>
      </c>
      <c r="F65" s="22">
        <v>1.0046350000000001E-2</v>
      </c>
      <c r="G65" s="25">
        <f t="shared" si="12"/>
        <v>104.45190095000001</v>
      </c>
      <c r="H65" s="19">
        <v>72853.299684266021</v>
      </c>
      <c r="I65" s="21">
        <v>5.2908299999999998E-2</v>
      </c>
      <c r="J65" s="25">
        <f t="shared" si="13"/>
        <v>3854.5442356850517</v>
      </c>
      <c r="K65" s="19">
        <f t="shared" si="14"/>
        <v>3959.8544638460517</v>
      </c>
      <c r="L65" s="19"/>
      <c r="M65" s="19">
        <v>74299.035684266026</v>
      </c>
      <c r="N65" s="21">
        <v>5.2908299999999998E-2</v>
      </c>
      <c r="O65" s="26">
        <f t="shared" si="15"/>
        <v>3931.035669693852</v>
      </c>
    </row>
    <row r="66" spans="1:15" ht="14.25" thickTop="1" thickBot="1">
      <c r="A66" s="6">
        <v>2000</v>
      </c>
      <c r="B66" s="19">
        <v>168</v>
      </c>
      <c r="C66" s="22">
        <v>1.1757907E-2</v>
      </c>
      <c r="D66" s="25">
        <f t="shared" si="11"/>
        <v>1.975328376</v>
      </c>
      <c r="E66" s="24">
        <v>1489</v>
      </c>
      <c r="F66" s="22">
        <v>1.0046350000000001E-2</v>
      </c>
      <c r="G66" s="25">
        <f t="shared" si="12"/>
        <v>14.959015150000001</v>
      </c>
      <c r="H66" s="19">
        <v>41341.708532999997</v>
      </c>
      <c r="I66" s="21">
        <v>5.2908299999999998E-2</v>
      </c>
      <c r="J66" s="25">
        <f t="shared" si="13"/>
        <v>2187.3195175765236</v>
      </c>
      <c r="K66" s="19">
        <f t="shared" si="14"/>
        <v>2204.2538611025234</v>
      </c>
      <c r="L66" s="19"/>
      <c r="M66" s="19">
        <v>41572.390532999998</v>
      </c>
      <c r="N66" s="21">
        <v>5.2908299999999998E-2</v>
      </c>
      <c r="O66" s="26">
        <f t="shared" si="15"/>
        <v>2199.5245100371239</v>
      </c>
    </row>
    <row r="67" spans="1:15" ht="14.25" thickTop="1" thickBot="1">
      <c r="A67" s="6">
        <v>2001</v>
      </c>
      <c r="B67" s="19">
        <v>314450</v>
      </c>
      <c r="C67" s="22">
        <v>1.1757907E-2</v>
      </c>
      <c r="D67" s="25">
        <f t="shared" si="11"/>
        <v>3697.27385615</v>
      </c>
      <c r="E67" s="24">
        <v>0</v>
      </c>
      <c r="F67" s="22">
        <v>1.0046350000000001E-2</v>
      </c>
      <c r="G67" s="25">
        <f t="shared" si="12"/>
        <v>0</v>
      </c>
      <c r="H67" s="19">
        <v>92379.590690000012</v>
      </c>
      <c r="I67" s="21">
        <v>5.2908299999999998E-2</v>
      </c>
      <c r="J67" s="25">
        <f t="shared" si="13"/>
        <v>4887.6470981037273</v>
      </c>
      <c r="K67" s="19">
        <f t="shared" si="14"/>
        <v>8584.9209542537283</v>
      </c>
      <c r="L67" s="19"/>
      <c r="M67" s="19">
        <v>139547.09069000001</v>
      </c>
      <c r="N67" s="21">
        <v>5.2908299999999998E-2</v>
      </c>
      <c r="O67" s="26">
        <f t="shared" si="15"/>
        <v>7383.1993383537274</v>
      </c>
    </row>
    <row r="68" spans="1:15" ht="14.25" thickTop="1" thickBot="1">
      <c r="A68" s="6">
        <v>2002</v>
      </c>
      <c r="B68" s="19">
        <v>6542</v>
      </c>
      <c r="C68" s="22">
        <v>1.1757907E-2</v>
      </c>
      <c r="D68" s="25">
        <f t="shared" si="11"/>
        <v>76.920227593999996</v>
      </c>
      <c r="E68" s="24">
        <v>3086</v>
      </c>
      <c r="F68" s="22">
        <v>1.0046350000000001E-2</v>
      </c>
      <c r="G68" s="25">
        <f t="shared" si="12"/>
        <v>31.003036100000003</v>
      </c>
      <c r="H68" s="19">
        <v>42493.233391999995</v>
      </c>
      <c r="I68" s="21">
        <v>5.2908299999999998E-2</v>
      </c>
      <c r="J68" s="25">
        <f t="shared" si="13"/>
        <v>2248.2447402739531</v>
      </c>
      <c r="K68" s="19">
        <f t="shared" si="14"/>
        <v>2356.1680039679532</v>
      </c>
      <c r="L68" s="19"/>
      <c r="M68" s="19">
        <v>43900.401391999992</v>
      </c>
      <c r="N68" s="21">
        <v>5.2908299999999998E-2</v>
      </c>
      <c r="O68" s="26">
        <f t="shared" si="15"/>
        <v>2322.6956069683533</v>
      </c>
    </row>
    <row r="69" spans="1:15" ht="14.25" thickTop="1" thickBot="1">
      <c r="A69" s="6">
        <v>2003</v>
      </c>
      <c r="B69" s="19">
        <v>168</v>
      </c>
      <c r="C69" s="22">
        <v>1.1757907E-2</v>
      </c>
      <c r="D69" s="25">
        <f t="shared" si="11"/>
        <v>1.975328376</v>
      </c>
      <c r="E69" s="24">
        <v>1489</v>
      </c>
      <c r="F69" s="22">
        <v>1.0046350000000001E-2</v>
      </c>
      <c r="G69" s="25">
        <f t="shared" si="12"/>
        <v>14.959015150000001</v>
      </c>
      <c r="H69" s="19">
        <v>31251.276452999995</v>
      </c>
      <c r="I69" s="21">
        <v>5.2908299999999998E-2</v>
      </c>
      <c r="J69" s="25">
        <f t="shared" si="13"/>
        <v>1653.4519099582596</v>
      </c>
      <c r="K69" s="19">
        <f t="shared" si="14"/>
        <v>1670.3862534842597</v>
      </c>
      <c r="L69" s="19"/>
      <c r="M69" s="19">
        <v>31481.958452999996</v>
      </c>
      <c r="N69" s="21">
        <v>5.2908299999999998E-2</v>
      </c>
      <c r="O69" s="26">
        <f t="shared" si="15"/>
        <v>1665.6569024188595</v>
      </c>
    </row>
    <row r="70" spans="1:15" ht="14.25" thickTop="1" thickBot="1">
      <c r="A70" s="6">
        <v>2004</v>
      </c>
      <c r="B70" s="19">
        <v>347129</v>
      </c>
      <c r="C70" s="22">
        <v>1.1757907E-2</v>
      </c>
      <c r="D70" s="25">
        <f t="shared" si="11"/>
        <v>4081.5104990029999</v>
      </c>
      <c r="E70" s="24">
        <v>13998</v>
      </c>
      <c r="F70" s="22">
        <v>1.0046350000000001E-2</v>
      </c>
      <c r="G70" s="25">
        <f t="shared" si="12"/>
        <v>140.62880730000001</v>
      </c>
      <c r="H70" s="19">
        <v>90988.268131999997</v>
      </c>
      <c r="I70" s="21">
        <v>5.2908299999999998E-2</v>
      </c>
      <c r="J70" s="25">
        <f t="shared" si="13"/>
        <v>4814.034586808295</v>
      </c>
      <c r="K70" s="19">
        <f t="shared" si="14"/>
        <v>9036.1738931112959</v>
      </c>
      <c r="L70" s="19"/>
      <c r="M70" s="19">
        <v>144989.34213199999</v>
      </c>
      <c r="N70" s="21">
        <v>5.2908299999999998E-2</v>
      </c>
      <c r="O70" s="26">
        <f t="shared" si="15"/>
        <v>7671.1396103224952</v>
      </c>
    </row>
    <row r="71" spans="1:15" ht="14.25" thickTop="1" thickBot="1">
      <c r="A71" s="6">
        <v>2005</v>
      </c>
      <c r="B71" s="19">
        <v>409692</v>
      </c>
      <c r="C71" s="22">
        <v>1.1757907E-2</v>
      </c>
      <c r="D71" s="25">
        <f t="shared" si="11"/>
        <v>4817.1204346439999</v>
      </c>
      <c r="E71" s="24">
        <v>0</v>
      </c>
      <c r="F71" s="22">
        <v>1.0046350000000001E-2</v>
      </c>
      <c r="G71" s="25">
        <f t="shared" si="12"/>
        <v>0</v>
      </c>
      <c r="H71" s="19">
        <v>101967.68950399999</v>
      </c>
      <c r="I71" s="21">
        <v>5.2908299999999998E-2</v>
      </c>
      <c r="J71" s="25">
        <f t="shared" si="13"/>
        <v>5394.9371065844825</v>
      </c>
      <c r="K71" s="19">
        <f t="shared" si="14"/>
        <v>10212.057541228482</v>
      </c>
      <c r="L71" s="19"/>
      <c r="M71" s="19">
        <v>163421.489504</v>
      </c>
      <c r="N71" s="21">
        <v>5.2908299999999998E-2</v>
      </c>
      <c r="O71" s="26">
        <f t="shared" si="15"/>
        <v>8646.3531931244834</v>
      </c>
    </row>
    <row r="72" spans="1:15" ht="14.25" thickTop="1" thickBot="1">
      <c r="A72" s="6">
        <v>2006</v>
      </c>
      <c r="B72" s="19">
        <v>219021</v>
      </c>
      <c r="C72" s="22">
        <v>1.1757907E-2</v>
      </c>
      <c r="D72" s="25">
        <f t="shared" si="11"/>
        <v>2575.2285490469999</v>
      </c>
      <c r="E72" s="24">
        <v>0</v>
      </c>
      <c r="F72" s="22">
        <v>1.0046350000000001E-2</v>
      </c>
      <c r="G72" s="25">
        <f t="shared" si="12"/>
        <v>0</v>
      </c>
      <c r="H72" s="19">
        <v>98390.310602000027</v>
      </c>
      <c r="I72" s="21">
        <v>5.2908299999999998E-2</v>
      </c>
      <c r="J72" s="25">
        <f t="shared" si="13"/>
        <v>5205.664070423798</v>
      </c>
      <c r="K72" s="19">
        <f t="shared" si="14"/>
        <v>7780.8926194707983</v>
      </c>
      <c r="L72" s="19"/>
      <c r="M72" s="19">
        <v>131243.46060200004</v>
      </c>
      <c r="N72" s="21">
        <v>5.2908299999999998E-2</v>
      </c>
      <c r="O72" s="26">
        <f t="shared" si="15"/>
        <v>6943.8683865687981</v>
      </c>
    </row>
    <row r="73" spans="1:15" ht="14.25" thickTop="1" thickBot="1">
      <c r="A73">
        <v>2007</v>
      </c>
      <c r="B73" s="19">
        <v>320608</v>
      </c>
      <c r="C73" s="22">
        <v>1.1757907E-2</v>
      </c>
      <c r="D73" s="25">
        <f t="shared" si="11"/>
        <v>3769.6790474559998</v>
      </c>
      <c r="E73" s="24">
        <v>0</v>
      </c>
      <c r="F73" s="22">
        <v>1.0046350000000001E-2</v>
      </c>
      <c r="G73" s="25">
        <f t="shared" si="12"/>
        <v>0</v>
      </c>
      <c r="H73" s="19">
        <v>99464.693095999988</v>
      </c>
      <c r="I73" s="21">
        <v>5.2908299999999998E-2</v>
      </c>
      <c r="J73" s="25">
        <f t="shared" si="13"/>
        <v>5262.5078217310956</v>
      </c>
      <c r="K73" s="19">
        <f t="shared" si="14"/>
        <v>9032.186869187095</v>
      </c>
      <c r="L73" s="19"/>
      <c r="M73" s="19">
        <v>147555.89309599999</v>
      </c>
      <c r="N73" s="21">
        <v>5.2908299999999998E-2</v>
      </c>
      <c r="O73" s="26">
        <f t="shared" si="15"/>
        <v>7806.9314586910959</v>
      </c>
    </row>
    <row r="74" spans="1:15" ht="14.25" thickTop="1" thickBot="1">
      <c r="A74">
        <v>2008</v>
      </c>
      <c r="B74" s="19">
        <v>59202</v>
      </c>
      <c r="C74" s="22">
        <v>1.1757907E-2</v>
      </c>
      <c r="D74" s="25">
        <f t="shared" si="11"/>
        <v>696.09161021399996</v>
      </c>
      <c r="E74" s="24">
        <v>16956</v>
      </c>
      <c r="F74" s="22">
        <v>1.0046350000000001E-2</v>
      </c>
      <c r="G74" s="25">
        <f t="shared" si="12"/>
        <v>170.34591060000002</v>
      </c>
      <c r="H74" s="19">
        <v>104327</v>
      </c>
      <c r="I74" s="21">
        <v>5.2908299999999998E-2</v>
      </c>
      <c r="J74" s="25">
        <f t="shared" si="13"/>
        <v>5519.7642140999997</v>
      </c>
      <c r="K74" s="19">
        <f t="shared" si="14"/>
        <v>6386.2017349139996</v>
      </c>
      <c r="L74" s="19"/>
      <c r="M74" s="19">
        <v>115547.228</v>
      </c>
      <c r="N74" s="21">
        <v>5.2908299999999998E-2</v>
      </c>
      <c r="O74" s="26">
        <f t="shared" si="15"/>
        <v>6113.4074031924001</v>
      </c>
    </row>
    <row r="75" spans="1:15" ht="13.5" thickTop="1">
      <c r="A75">
        <v>2009</v>
      </c>
      <c r="B75" s="43">
        <v>267330</v>
      </c>
      <c r="C75" s="22">
        <v>1.1757907E-2</v>
      </c>
      <c r="D75" s="26">
        <f t="shared" si="11"/>
        <v>3143.2412783099999</v>
      </c>
      <c r="E75" s="24">
        <v>0</v>
      </c>
      <c r="F75" s="22">
        <v>1.0046350000000001E-2</v>
      </c>
      <c r="G75" s="26">
        <f>E75*F75</f>
        <v>0</v>
      </c>
      <c r="H75" s="43">
        <v>63293</v>
      </c>
      <c r="I75" s="21">
        <v>5.2908299999999998E-2</v>
      </c>
      <c r="J75" s="26">
        <f>H75*I75</f>
        <v>3348.7250319</v>
      </c>
      <c r="K75" s="43">
        <f t="shared" si="14"/>
        <v>6491.9663102100003</v>
      </c>
      <c r="M75" s="43">
        <v>103392.9</v>
      </c>
      <c r="N75" s="21">
        <v>5.2908299999999998E-2</v>
      </c>
      <c r="O75" s="26">
        <f>M75*N75</f>
        <v>5470.3425710699994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22"/>
  <sheetViews>
    <sheetView workbookViewId="0">
      <selection activeCell="B23" sqref="B23"/>
    </sheetView>
  </sheetViews>
  <sheetFormatPr defaultColWidth="11.42578125" defaultRowHeight="12.75"/>
  <cols>
    <col min="2" max="2" width="18" bestFit="1" customWidth="1"/>
  </cols>
  <sheetData>
    <row r="1" spans="1:2" s="6" customFormat="1">
      <c r="A1" s="4" t="s">
        <v>98</v>
      </c>
    </row>
    <row r="3" spans="1:2" ht="13.5" thickBot="1">
      <c r="A3" s="8" t="s">
        <v>96</v>
      </c>
      <c r="B3" s="8" t="s">
        <v>97</v>
      </c>
    </row>
    <row r="4" spans="1:2">
      <c r="A4" s="44" t="s">
        <v>78</v>
      </c>
      <c r="B4" s="45">
        <v>7338</v>
      </c>
    </row>
    <row r="5" spans="1:2">
      <c r="A5" s="44" t="s">
        <v>79</v>
      </c>
      <c r="B5" s="45">
        <v>7628</v>
      </c>
    </row>
    <row r="6" spans="1:2">
      <c r="A6" s="44" t="s">
        <v>80</v>
      </c>
      <c r="B6" s="45">
        <v>8080</v>
      </c>
    </row>
    <row r="7" spans="1:2">
      <c r="A7" s="44" t="s">
        <v>81</v>
      </c>
      <c r="B7" s="45">
        <v>8260</v>
      </c>
    </row>
    <row r="8" spans="1:2">
      <c r="A8" s="44" t="s">
        <v>82</v>
      </c>
      <c r="B8" s="45">
        <v>7190</v>
      </c>
    </row>
    <row r="9" spans="1:2">
      <c r="A9" s="44" t="s">
        <v>83</v>
      </c>
      <c r="B9" s="45">
        <v>8591</v>
      </c>
    </row>
    <row r="10" spans="1:2">
      <c r="A10" s="44" t="s">
        <v>84</v>
      </c>
      <c r="B10" s="45">
        <v>8251</v>
      </c>
    </row>
    <row r="11" spans="1:2">
      <c r="A11" s="44" t="s">
        <v>85</v>
      </c>
      <c r="B11" s="45">
        <v>6907</v>
      </c>
    </row>
    <row r="12" spans="1:2">
      <c r="A12" s="44" t="s">
        <v>86</v>
      </c>
      <c r="B12" s="45">
        <v>6860</v>
      </c>
    </row>
    <row r="13" spans="1:2">
      <c r="A13" s="44" t="s">
        <v>87</v>
      </c>
      <c r="B13" s="45">
        <v>6660</v>
      </c>
    </row>
    <row r="14" spans="1:2">
      <c r="A14" s="44" t="s">
        <v>88</v>
      </c>
      <c r="B14" s="45">
        <v>8074</v>
      </c>
    </row>
    <row r="15" spans="1:2">
      <c r="A15" s="44" t="s">
        <v>89</v>
      </c>
      <c r="B15" s="45">
        <v>6845</v>
      </c>
    </row>
    <row r="16" spans="1:2">
      <c r="A16" s="44" t="s">
        <v>90</v>
      </c>
      <c r="B16" s="45">
        <v>7876</v>
      </c>
    </row>
    <row r="17" spans="1:2">
      <c r="A17" s="44" t="s">
        <v>91</v>
      </c>
      <c r="B17" s="45">
        <v>7406</v>
      </c>
    </row>
    <row r="18" spans="1:2">
      <c r="A18" s="44" t="s">
        <v>92</v>
      </c>
      <c r="B18" s="45">
        <v>6974</v>
      </c>
    </row>
    <row r="19" spans="1:2">
      <c r="A19" s="44" t="s">
        <v>93</v>
      </c>
      <c r="B19" s="45">
        <v>6611</v>
      </c>
    </row>
    <row r="20" spans="1:2">
      <c r="A20" s="44" t="s">
        <v>94</v>
      </c>
      <c r="B20" s="45">
        <v>7035</v>
      </c>
    </row>
    <row r="21" spans="1:2">
      <c r="A21" s="44" t="s">
        <v>95</v>
      </c>
      <c r="B21" s="45">
        <v>7937</v>
      </c>
    </row>
    <row r="22" spans="1:2">
      <c r="A22" s="44" t="s">
        <v>123</v>
      </c>
      <c r="B22" s="45">
        <v>7743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 Emissions by Sector</vt:lpstr>
      <vt:lpstr>Total Annual Emissions</vt:lpstr>
      <vt:lpstr>Heating &amp; Electric Emissions</vt:lpstr>
      <vt:lpstr>Electric kWh</vt:lpstr>
      <vt:lpstr>Natural Gas MCF</vt:lpstr>
      <vt:lpstr>Fuel Oil Emissions</vt:lpstr>
      <vt:lpstr>Total, Electric &amp; Heating</vt:lpstr>
      <vt:lpstr>Heating Emissions by Source</vt:lpstr>
      <vt:lpstr>Annual Heating Degree Days</vt:lpstr>
      <vt:lpstr>Transportation by Source</vt:lpstr>
      <vt:lpstr>Gasoline Purchases</vt:lpstr>
      <vt:lpstr>AirTravel Miles</vt:lpstr>
      <vt:lpstr>Recycling Weights</vt:lpstr>
      <vt:lpstr>Annual Emmisions by Sector</vt:lpstr>
    </vt:vector>
  </TitlesOfParts>
  <Company>Macalester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Macalester</dc:creator>
  <cp:lastModifiedBy>macalester</cp:lastModifiedBy>
  <dcterms:created xsi:type="dcterms:W3CDTF">2008-07-14T19:09:23Z</dcterms:created>
  <dcterms:modified xsi:type="dcterms:W3CDTF">2010-08-09T20:52:26Z</dcterms:modified>
</cp:coreProperties>
</file>